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Masters\PDPM Rates - FY2025 Final Rule\"/>
    </mc:Choice>
  </mc:AlternateContent>
  <xr:revisionPtr revIDLastSave="0" documentId="13_ncr:1_{87EEACE3-8067-4BF6-B553-17166C13E51E}" xr6:coauthVersionLast="47" xr6:coauthVersionMax="47" xr10:uidLastSave="{00000000-0000-0000-0000-000000000000}"/>
  <workbookProtection workbookAlgorithmName="SHA-512" workbookHashValue="up72HFoy2WTihI5wnfjlf1TPG2QUR9LURU0B05QXaGe0pR9eWPh+NnbNa1HQiPAh5FpJ34I3WzEEsHJbGRFh2A==" workbookSaltValue="S/6qYSxFFZLmn02Nfw1qAA==" workbookSpinCount="100000" lockStructure="1"/>
  <bookViews>
    <workbookView xWindow="-120" yWindow="-120" windowWidth="38640" windowHeight="21240" xr2:uid="{00000000-000D-0000-FFFF-FFFF00000000}"/>
  </bookViews>
  <sheets>
    <sheet name="Summary" sheetId="2" r:id="rId1"/>
    <sheet name="Nursing" sheetId="5" state="hidden" r:id="rId2"/>
    <sheet name="PT &amp; OT" sheetId="6" state="hidden" r:id="rId3"/>
    <sheet name="SLP" sheetId="7" state="hidden" r:id="rId4"/>
    <sheet name="NTA" sheetId="8" state="hidden" r:id="rId5"/>
    <sheet name="Non-Case Mix" sheetId="9" state="hidden" r:id="rId6"/>
    <sheet name="Federal Register Tables" sheetId="1" state="hidden" r:id="rId7"/>
    <sheet name="Wage Index" sheetId="3" state="hidden" r:id="rId8"/>
  </sheets>
  <definedNames>
    <definedName name="_xlnm._FilterDatabase" localSheetId="6" hidden="1">'Federal Register Tables'!$R$48:$Y$73</definedName>
    <definedName name="_xlnm._FilterDatabase" localSheetId="7" hidden="1">'Wage Index'!$A$1:$M$1254</definedName>
    <definedName name="_xlnm.Print_Area" localSheetId="0">Summary!$A$1:$L$95</definedName>
    <definedName name="_xlnm.Print_Titles" localSheetId="0">Summary!$1:$8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K5" i="1"/>
  <c r="W73" i="1" l="1"/>
  <c r="AF73" i="1" s="1"/>
  <c r="V73" i="1"/>
  <c r="AE73" i="1" s="1"/>
  <c r="U73" i="1"/>
  <c r="AD73" i="1" s="1"/>
  <c r="T73" i="1"/>
  <c r="S73" i="1"/>
  <c r="R73" i="1"/>
  <c r="W72" i="1"/>
  <c r="AF72" i="1" s="1"/>
  <c r="V72" i="1"/>
  <c r="AE72" i="1" s="1"/>
  <c r="U72" i="1"/>
  <c r="AD72" i="1" s="1"/>
  <c r="T72" i="1"/>
  <c r="S72" i="1"/>
  <c r="R72" i="1"/>
  <c r="W71" i="1"/>
  <c r="AF71" i="1" s="1"/>
  <c r="V71" i="1"/>
  <c r="AE71" i="1" s="1"/>
  <c r="U71" i="1"/>
  <c r="AD71" i="1" s="1"/>
  <c r="T71" i="1"/>
  <c r="S71" i="1"/>
  <c r="R71" i="1"/>
  <c r="W70" i="1"/>
  <c r="AF70" i="1" s="1"/>
  <c r="V70" i="1"/>
  <c r="AE70" i="1" s="1"/>
  <c r="U70" i="1"/>
  <c r="AD70" i="1" s="1"/>
  <c r="T70" i="1"/>
  <c r="S70" i="1"/>
  <c r="R70" i="1"/>
  <c r="W69" i="1"/>
  <c r="AF69" i="1" s="1"/>
  <c r="V69" i="1"/>
  <c r="AE69" i="1" s="1"/>
  <c r="U69" i="1"/>
  <c r="AD69" i="1" s="1"/>
  <c r="T69" i="1"/>
  <c r="S69" i="1"/>
  <c r="R69" i="1"/>
  <c r="W68" i="1"/>
  <c r="AF68" i="1" s="1"/>
  <c r="V68" i="1"/>
  <c r="AE68" i="1" s="1"/>
  <c r="U68" i="1"/>
  <c r="AD68" i="1" s="1"/>
  <c r="T68" i="1"/>
  <c r="S68" i="1"/>
  <c r="R68" i="1"/>
  <c r="W67" i="1"/>
  <c r="AF67" i="1" s="1"/>
  <c r="V67" i="1"/>
  <c r="AE67" i="1" s="1"/>
  <c r="U67" i="1"/>
  <c r="AD67" i="1" s="1"/>
  <c r="T67" i="1"/>
  <c r="S67" i="1"/>
  <c r="R67" i="1"/>
  <c r="W66" i="1"/>
  <c r="AF66" i="1" s="1"/>
  <c r="V66" i="1"/>
  <c r="AE66" i="1" s="1"/>
  <c r="U66" i="1"/>
  <c r="AD66" i="1" s="1"/>
  <c r="T66" i="1"/>
  <c r="S66" i="1"/>
  <c r="R66" i="1"/>
  <c r="W65" i="1"/>
  <c r="AF65" i="1" s="1"/>
  <c r="V65" i="1"/>
  <c r="AE65" i="1" s="1"/>
  <c r="U65" i="1"/>
  <c r="AD65" i="1" s="1"/>
  <c r="T65" i="1"/>
  <c r="S65" i="1"/>
  <c r="R65" i="1"/>
  <c r="W64" i="1"/>
  <c r="AF64" i="1" s="1"/>
  <c r="V64" i="1"/>
  <c r="AE64" i="1" s="1"/>
  <c r="U64" i="1"/>
  <c r="AD64" i="1" s="1"/>
  <c r="T64" i="1"/>
  <c r="AC64" i="1" s="1"/>
  <c r="S64" i="1"/>
  <c r="AB64" i="1" s="1"/>
  <c r="R64" i="1"/>
  <c r="AA64" i="1" s="1"/>
  <c r="W63" i="1"/>
  <c r="AF63" i="1" s="1"/>
  <c r="V63" i="1"/>
  <c r="AE63" i="1" s="1"/>
  <c r="U63" i="1"/>
  <c r="AD63" i="1" s="1"/>
  <c r="T63" i="1"/>
  <c r="AC63" i="1" s="1"/>
  <c r="S63" i="1"/>
  <c r="AB63" i="1" s="1"/>
  <c r="R63" i="1"/>
  <c r="AA63" i="1" s="1"/>
  <c r="W62" i="1"/>
  <c r="AF62" i="1" s="1"/>
  <c r="V62" i="1"/>
  <c r="AE62" i="1" s="1"/>
  <c r="U62" i="1"/>
  <c r="AD62" i="1" s="1"/>
  <c r="T62" i="1"/>
  <c r="AC62" i="1" s="1"/>
  <c r="S62" i="1"/>
  <c r="AB62" i="1" s="1"/>
  <c r="R62" i="1"/>
  <c r="AA62" i="1" s="1"/>
  <c r="W61" i="1"/>
  <c r="AF61" i="1" s="1"/>
  <c r="V61" i="1"/>
  <c r="AE61" i="1" s="1"/>
  <c r="U61" i="1"/>
  <c r="AD61" i="1" s="1"/>
  <c r="T61" i="1"/>
  <c r="AC61" i="1" s="1"/>
  <c r="S61" i="1"/>
  <c r="AB61" i="1" s="1"/>
  <c r="R61" i="1"/>
  <c r="AA61" i="1" s="1"/>
  <c r="W60" i="1"/>
  <c r="AF60" i="1" s="1"/>
  <c r="V60" i="1"/>
  <c r="AE60" i="1" s="1"/>
  <c r="U60" i="1"/>
  <c r="AD60" i="1" s="1"/>
  <c r="T60" i="1"/>
  <c r="AC60" i="1" s="1"/>
  <c r="S60" i="1"/>
  <c r="AB60" i="1" s="1"/>
  <c r="R60" i="1"/>
  <c r="AA60" i="1" s="1"/>
  <c r="W59" i="1"/>
  <c r="AF59" i="1" s="1"/>
  <c r="V59" i="1"/>
  <c r="AE59" i="1" s="1"/>
  <c r="U59" i="1"/>
  <c r="AD59" i="1" s="1"/>
  <c r="T59" i="1"/>
  <c r="AC59" i="1" s="1"/>
  <c r="S59" i="1"/>
  <c r="AB59" i="1" s="1"/>
  <c r="R59" i="1"/>
  <c r="AA59" i="1" s="1"/>
  <c r="W58" i="1"/>
  <c r="AF58" i="1" s="1"/>
  <c r="V58" i="1"/>
  <c r="AE58" i="1" s="1"/>
  <c r="U58" i="1"/>
  <c r="AD58" i="1" s="1"/>
  <c r="T58" i="1"/>
  <c r="AC58" i="1" s="1"/>
  <c r="S58" i="1"/>
  <c r="AB58" i="1" s="1"/>
  <c r="R58" i="1"/>
  <c r="AA58" i="1" s="1"/>
  <c r="W57" i="1"/>
  <c r="AF57" i="1" s="1"/>
  <c r="V57" i="1"/>
  <c r="AE57" i="1" s="1"/>
  <c r="U57" i="1"/>
  <c r="AD57" i="1" s="1"/>
  <c r="T57" i="1"/>
  <c r="AC57" i="1" s="1"/>
  <c r="S57" i="1"/>
  <c r="AB57" i="1" s="1"/>
  <c r="R57" i="1"/>
  <c r="AA57" i="1" s="1"/>
  <c r="W56" i="1"/>
  <c r="AF56" i="1" s="1"/>
  <c r="V56" i="1"/>
  <c r="AE56" i="1" s="1"/>
  <c r="U56" i="1"/>
  <c r="AD56" i="1" s="1"/>
  <c r="T56" i="1"/>
  <c r="AC56" i="1" s="1"/>
  <c r="S56" i="1"/>
  <c r="AB56" i="1" s="1"/>
  <c r="R56" i="1"/>
  <c r="AA56" i="1" s="1"/>
  <c r="W55" i="1"/>
  <c r="AF55" i="1" s="1"/>
  <c r="V55" i="1"/>
  <c r="AE55" i="1" s="1"/>
  <c r="U55" i="1"/>
  <c r="AD55" i="1" s="1"/>
  <c r="T55" i="1"/>
  <c r="AC55" i="1" s="1"/>
  <c r="S55" i="1"/>
  <c r="AB55" i="1" s="1"/>
  <c r="R55" i="1"/>
  <c r="AA55" i="1" s="1"/>
  <c r="W54" i="1"/>
  <c r="AF54" i="1" s="1"/>
  <c r="V54" i="1"/>
  <c r="AE54" i="1" s="1"/>
  <c r="U54" i="1"/>
  <c r="AD54" i="1" s="1"/>
  <c r="T54" i="1"/>
  <c r="AC54" i="1" s="1"/>
  <c r="S54" i="1"/>
  <c r="AB54" i="1" s="1"/>
  <c r="R54" i="1"/>
  <c r="AA54" i="1" s="1"/>
  <c r="W53" i="1"/>
  <c r="AF53" i="1" s="1"/>
  <c r="V53" i="1"/>
  <c r="AE53" i="1" s="1"/>
  <c r="U53" i="1"/>
  <c r="AD53" i="1" s="1"/>
  <c r="T53" i="1"/>
  <c r="AC53" i="1" s="1"/>
  <c r="S53" i="1"/>
  <c r="AB53" i="1" s="1"/>
  <c r="R53" i="1"/>
  <c r="AA53" i="1" s="1"/>
  <c r="W52" i="1"/>
  <c r="AF52" i="1" s="1"/>
  <c r="V52" i="1"/>
  <c r="AE52" i="1" s="1"/>
  <c r="U52" i="1"/>
  <c r="AD52" i="1" s="1"/>
  <c r="T52" i="1"/>
  <c r="AC52" i="1" s="1"/>
  <c r="S52" i="1"/>
  <c r="AB52" i="1" s="1"/>
  <c r="R52" i="1"/>
  <c r="AA52" i="1" s="1"/>
  <c r="W51" i="1"/>
  <c r="AF51" i="1" s="1"/>
  <c r="V51" i="1"/>
  <c r="AE51" i="1" s="1"/>
  <c r="U51" i="1"/>
  <c r="AD51" i="1" s="1"/>
  <c r="T51" i="1"/>
  <c r="AC51" i="1" s="1"/>
  <c r="S51" i="1"/>
  <c r="AB51" i="1" s="1"/>
  <c r="R51" i="1"/>
  <c r="AA51" i="1" s="1"/>
  <c r="W50" i="1"/>
  <c r="AF50" i="1" s="1"/>
  <c r="V50" i="1"/>
  <c r="AE50" i="1" s="1"/>
  <c r="U50" i="1"/>
  <c r="AD50" i="1" s="1"/>
  <c r="T50" i="1"/>
  <c r="AC50" i="1" s="1"/>
  <c r="S50" i="1"/>
  <c r="AB50" i="1" s="1"/>
  <c r="R50" i="1"/>
  <c r="AA50" i="1" s="1"/>
  <c r="W49" i="1"/>
  <c r="AF49" i="1" s="1"/>
  <c r="V49" i="1"/>
  <c r="AE49" i="1" s="1"/>
  <c r="U49" i="1"/>
  <c r="AD49" i="1" s="1"/>
  <c r="T49" i="1"/>
  <c r="AC49" i="1" s="1"/>
  <c r="S49" i="1"/>
  <c r="AB49" i="1" s="1"/>
  <c r="R49" i="1"/>
  <c r="AA49" i="1" s="1"/>
  <c r="W43" i="1"/>
  <c r="AF43" i="1" s="1"/>
  <c r="V43" i="1"/>
  <c r="AE43" i="1" s="1"/>
  <c r="U43" i="1"/>
  <c r="AD43" i="1" s="1"/>
  <c r="W42" i="1"/>
  <c r="AF42" i="1" s="1"/>
  <c r="V42" i="1"/>
  <c r="AE42" i="1" s="1"/>
  <c r="U42" i="1"/>
  <c r="AD42" i="1" s="1"/>
  <c r="W41" i="1"/>
  <c r="AF41" i="1" s="1"/>
  <c r="V41" i="1"/>
  <c r="AE41" i="1" s="1"/>
  <c r="U41" i="1"/>
  <c r="AD41" i="1" s="1"/>
  <c r="W40" i="1"/>
  <c r="AF40" i="1" s="1"/>
  <c r="V40" i="1"/>
  <c r="AE40" i="1" s="1"/>
  <c r="U40" i="1"/>
  <c r="AD40" i="1" s="1"/>
  <c r="W39" i="1"/>
  <c r="AF39" i="1" s="1"/>
  <c r="V39" i="1"/>
  <c r="AE39" i="1" s="1"/>
  <c r="U39" i="1"/>
  <c r="AD39" i="1" s="1"/>
  <c r="W38" i="1"/>
  <c r="AF38" i="1" s="1"/>
  <c r="V38" i="1"/>
  <c r="AE38" i="1" s="1"/>
  <c r="U38" i="1"/>
  <c r="AD38" i="1" s="1"/>
  <c r="W37" i="1"/>
  <c r="AF37" i="1" s="1"/>
  <c r="V37" i="1"/>
  <c r="AE37" i="1" s="1"/>
  <c r="U37" i="1"/>
  <c r="AD37" i="1" s="1"/>
  <c r="W36" i="1"/>
  <c r="AF36" i="1" s="1"/>
  <c r="V36" i="1"/>
  <c r="AE36" i="1" s="1"/>
  <c r="U36" i="1"/>
  <c r="AD36" i="1" s="1"/>
  <c r="W35" i="1"/>
  <c r="AF35" i="1" s="1"/>
  <c r="V35" i="1"/>
  <c r="AE35" i="1" s="1"/>
  <c r="U35" i="1"/>
  <c r="AD35" i="1" s="1"/>
  <c r="W34" i="1"/>
  <c r="AF34" i="1" s="1"/>
  <c r="V34" i="1"/>
  <c r="AE34" i="1" s="1"/>
  <c r="U34" i="1"/>
  <c r="AD34" i="1" s="1"/>
  <c r="T34" i="1"/>
  <c r="AC34" i="1" s="1"/>
  <c r="S34" i="1"/>
  <c r="AB34" i="1" s="1"/>
  <c r="R34" i="1"/>
  <c r="AA34" i="1" s="1"/>
  <c r="W33" i="1"/>
  <c r="AF33" i="1" s="1"/>
  <c r="V33" i="1"/>
  <c r="AE33" i="1" s="1"/>
  <c r="U33" i="1"/>
  <c r="AD33" i="1" s="1"/>
  <c r="T33" i="1"/>
  <c r="AC33" i="1" s="1"/>
  <c r="S33" i="1"/>
  <c r="AB33" i="1" s="1"/>
  <c r="R33" i="1"/>
  <c r="AA33" i="1" s="1"/>
  <c r="W32" i="1"/>
  <c r="AF32" i="1" s="1"/>
  <c r="V32" i="1"/>
  <c r="AE32" i="1" s="1"/>
  <c r="U32" i="1"/>
  <c r="AD32" i="1" s="1"/>
  <c r="T32" i="1"/>
  <c r="AC32" i="1" s="1"/>
  <c r="S32" i="1"/>
  <c r="AB32" i="1" s="1"/>
  <c r="R32" i="1"/>
  <c r="AA32" i="1" s="1"/>
  <c r="W31" i="1"/>
  <c r="AF31" i="1" s="1"/>
  <c r="V31" i="1"/>
  <c r="AE31" i="1" s="1"/>
  <c r="U31" i="1"/>
  <c r="AD31" i="1" s="1"/>
  <c r="T31" i="1"/>
  <c r="AC31" i="1" s="1"/>
  <c r="S31" i="1"/>
  <c r="AB31" i="1" s="1"/>
  <c r="R31" i="1"/>
  <c r="AA31" i="1" s="1"/>
  <c r="W30" i="1"/>
  <c r="AF30" i="1" s="1"/>
  <c r="V30" i="1"/>
  <c r="AE30" i="1" s="1"/>
  <c r="U30" i="1"/>
  <c r="AD30" i="1" s="1"/>
  <c r="T30" i="1"/>
  <c r="AC30" i="1" s="1"/>
  <c r="S30" i="1"/>
  <c r="AB30" i="1" s="1"/>
  <c r="R30" i="1"/>
  <c r="AA30" i="1" s="1"/>
  <c r="W29" i="1"/>
  <c r="AF29" i="1" s="1"/>
  <c r="V29" i="1"/>
  <c r="AE29" i="1" s="1"/>
  <c r="U29" i="1"/>
  <c r="AD29" i="1" s="1"/>
  <c r="T29" i="1"/>
  <c r="AC29" i="1" s="1"/>
  <c r="S29" i="1"/>
  <c r="AB29" i="1" s="1"/>
  <c r="R29" i="1"/>
  <c r="AA29" i="1" s="1"/>
  <c r="W28" i="1"/>
  <c r="AF28" i="1" s="1"/>
  <c r="V28" i="1"/>
  <c r="AE28" i="1" s="1"/>
  <c r="U28" i="1"/>
  <c r="AD28" i="1" s="1"/>
  <c r="T28" i="1"/>
  <c r="AC28" i="1" s="1"/>
  <c r="S28" i="1"/>
  <c r="AB28" i="1" s="1"/>
  <c r="R28" i="1"/>
  <c r="AA28" i="1" s="1"/>
  <c r="W27" i="1"/>
  <c r="AF27" i="1" s="1"/>
  <c r="V27" i="1"/>
  <c r="AE27" i="1" s="1"/>
  <c r="U27" i="1"/>
  <c r="AD27" i="1" s="1"/>
  <c r="T27" i="1"/>
  <c r="AC27" i="1" s="1"/>
  <c r="S27" i="1"/>
  <c r="AB27" i="1" s="1"/>
  <c r="R27" i="1"/>
  <c r="AA27" i="1" s="1"/>
  <c r="W26" i="1"/>
  <c r="AF26" i="1" s="1"/>
  <c r="V26" i="1"/>
  <c r="AE26" i="1" s="1"/>
  <c r="U26" i="1"/>
  <c r="AD26" i="1" s="1"/>
  <c r="T26" i="1"/>
  <c r="AC26" i="1" s="1"/>
  <c r="S26" i="1"/>
  <c r="AB26" i="1" s="1"/>
  <c r="R26" i="1"/>
  <c r="AA26" i="1" s="1"/>
  <c r="W25" i="1"/>
  <c r="AF25" i="1" s="1"/>
  <c r="V25" i="1"/>
  <c r="AE25" i="1" s="1"/>
  <c r="U25" i="1"/>
  <c r="AD25" i="1" s="1"/>
  <c r="T25" i="1"/>
  <c r="AC25" i="1" s="1"/>
  <c r="S25" i="1"/>
  <c r="AB25" i="1" s="1"/>
  <c r="R25" i="1"/>
  <c r="AA25" i="1" s="1"/>
  <c r="W24" i="1"/>
  <c r="AF24" i="1" s="1"/>
  <c r="V24" i="1"/>
  <c r="AE24" i="1" s="1"/>
  <c r="U24" i="1"/>
  <c r="AD24" i="1" s="1"/>
  <c r="T24" i="1"/>
  <c r="AC24" i="1" s="1"/>
  <c r="S24" i="1"/>
  <c r="AB24" i="1" s="1"/>
  <c r="R24" i="1"/>
  <c r="AA24" i="1" s="1"/>
  <c r="W23" i="1"/>
  <c r="AF23" i="1" s="1"/>
  <c r="V23" i="1"/>
  <c r="AE23" i="1" s="1"/>
  <c r="U23" i="1"/>
  <c r="AD23" i="1" s="1"/>
  <c r="T23" i="1"/>
  <c r="AC23" i="1" s="1"/>
  <c r="S23" i="1"/>
  <c r="AB23" i="1" s="1"/>
  <c r="R23" i="1"/>
  <c r="AA23" i="1" s="1"/>
  <c r="W22" i="1"/>
  <c r="AF22" i="1" s="1"/>
  <c r="V22" i="1"/>
  <c r="AE22" i="1" s="1"/>
  <c r="U22" i="1"/>
  <c r="AD22" i="1" s="1"/>
  <c r="T22" i="1"/>
  <c r="AC22" i="1" s="1"/>
  <c r="S22" i="1"/>
  <c r="AB22" i="1" s="1"/>
  <c r="R22" i="1"/>
  <c r="AA22" i="1" s="1"/>
  <c r="W21" i="1"/>
  <c r="AF21" i="1" s="1"/>
  <c r="V21" i="1"/>
  <c r="AE21" i="1" s="1"/>
  <c r="U21" i="1"/>
  <c r="AD21" i="1" s="1"/>
  <c r="T21" i="1"/>
  <c r="AC21" i="1" s="1"/>
  <c r="S21" i="1"/>
  <c r="AB21" i="1" s="1"/>
  <c r="R21" i="1"/>
  <c r="AA21" i="1" s="1"/>
  <c r="W20" i="1"/>
  <c r="AF20" i="1" s="1"/>
  <c r="V20" i="1"/>
  <c r="AE20" i="1" s="1"/>
  <c r="U20" i="1"/>
  <c r="AD20" i="1" s="1"/>
  <c r="T20" i="1"/>
  <c r="AC20" i="1" s="1"/>
  <c r="S20" i="1"/>
  <c r="AB20" i="1" s="1"/>
  <c r="R20" i="1"/>
  <c r="AA20" i="1" s="1"/>
  <c r="W19" i="1"/>
  <c r="AF19" i="1" s="1"/>
  <c r="V19" i="1"/>
  <c r="AE19" i="1" s="1"/>
  <c r="U19" i="1"/>
  <c r="AD19" i="1" s="1"/>
  <c r="T19" i="1"/>
  <c r="AC19" i="1" s="1"/>
  <c r="S19" i="1"/>
  <c r="AB19" i="1" s="1"/>
  <c r="R19" i="1"/>
  <c r="AA19" i="1" s="1"/>
  <c r="D1257" i="3" l="1"/>
  <c r="X50" i="1"/>
  <c r="X54" i="1"/>
  <c r="X60" i="1"/>
  <c r="X39" i="1"/>
  <c r="X37" i="1"/>
  <c r="X43" i="1"/>
  <c r="X19" i="1"/>
  <c r="X21" i="1"/>
  <c r="X23" i="1"/>
  <c r="X25" i="1"/>
  <c r="X27" i="1"/>
  <c r="X29" i="1"/>
  <c r="X31" i="1"/>
  <c r="X33" i="1"/>
  <c r="X35" i="1"/>
  <c r="X41" i="1"/>
  <c r="X52" i="1"/>
  <c r="X56" i="1"/>
  <c r="X58" i="1"/>
  <c r="X62" i="1"/>
  <c r="X64" i="1"/>
  <c r="X66" i="1"/>
  <c r="X68" i="1"/>
  <c r="X70" i="1"/>
  <c r="X72" i="1"/>
  <c r="X20" i="1"/>
  <c r="X22" i="1"/>
  <c r="X24" i="1"/>
  <c r="X26" i="1"/>
  <c r="X28" i="1"/>
  <c r="X30" i="1"/>
  <c r="X32" i="1"/>
  <c r="X34" i="1"/>
  <c r="X36" i="1"/>
  <c r="X38" i="1"/>
  <c r="X49" i="1"/>
  <c r="X53" i="1"/>
  <c r="X73" i="1"/>
  <c r="X40" i="1"/>
  <c r="X42" i="1"/>
  <c r="X51" i="1"/>
  <c r="X55" i="1"/>
  <c r="X57" i="1"/>
  <c r="X59" i="1"/>
  <c r="X61" i="1"/>
  <c r="X63" i="1"/>
  <c r="X65" i="1"/>
  <c r="X67" i="1"/>
  <c r="X69" i="1"/>
  <c r="X71" i="1"/>
  <c r="K80" i="2"/>
  <c r="K81" i="2" l="1"/>
  <c r="K82" i="2" l="1"/>
  <c r="K83" i="2" l="1"/>
  <c r="K84" i="2" s="1"/>
  <c r="K85" i="2" l="1"/>
  <c r="K86" i="2" l="1"/>
  <c r="K87" i="2" s="1"/>
  <c r="K88" i="2" l="1"/>
  <c r="K89" i="2" l="1"/>
  <c r="K90" i="2" l="1"/>
  <c r="K91" i="2" l="1"/>
  <c r="K92" i="2" l="1"/>
  <c r="K93" i="2" s="1"/>
  <c r="K94" i="2" l="1"/>
  <c r="E78" i="2" l="1"/>
  <c r="K40" i="2"/>
  <c r="K39" i="2"/>
  <c r="J46" i="2"/>
  <c r="J45" i="2"/>
  <c r="J44" i="2"/>
  <c r="J43" i="2"/>
  <c r="J42" i="2"/>
  <c r="J41" i="2"/>
  <c r="I40" i="2"/>
  <c r="I39" i="2"/>
  <c r="H52" i="2"/>
  <c r="H51" i="2"/>
  <c r="H50" i="2"/>
  <c r="H49" i="2"/>
  <c r="H48" i="2"/>
  <c r="H47" i="2"/>
  <c r="H46" i="2"/>
  <c r="H45" i="2"/>
  <c r="H44" i="2"/>
  <c r="H43" i="2"/>
  <c r="H42" i="2"/>
  <c r="H41" i="2"/>
  <c r="G40" i="2"/>
  <c r="G39" i="2"/>
  <c r="F40" i="2"/>
  <c r="F39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D71" i="2" l="1"/>
  <c r="D69" i="2"/>
  <c r="D70" i="2"/>
  <c r="L12" i="2"/>
  <c r="L11" i="2"/>
  <c r="K12" i="2"/>
  <c r="K11" i="2"/>
  <c r="J18" i="2"/>
  <c r="J17" i="2"/>
  <c r="J16" i="2"/>
  <c r="J15" i="2"/>
  <c r="J14" i="2"/>
  <c r="J13" i="2"/>
  <c r="I11" i="2"/>
  <c r="H24" i="2"/>
  <c r="H23" i="2"/>
  <c r="H22" i="2"/>
  <c r="H21" i="2"/>
  <c r="H20" i="2"/>
  <c r="H19" i="2"/>
  <c r="H18" i="2"/>
  <c r="H17" i="2"/>
  <c r="H16" i="2"/>
  <c r="H15" i="2"/>
  <c r="H14" i="2"/>
  <c r="H13" i="2"/>
  <c r="G12" i="2"/>
  <c r="G11" i="2"/>
  <c r="F12" i="2"/>
  <c r="F11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C11" i="2"/>
  <c r="C12" i="2"/>
  <c r="B11" i="2"/>
  <c r="B12" i="2"/>
  <c r="D11" i="2"/>
  <c r="D12" i="2"/>
  <c r="M83" i="2" l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E9" i="9"/>
  <c r="D14" i="9" s="1"/>
  <c r="E11" i="9"/>
  <c r="G11" i="9" s="1"/>
  <c r="D19" i="8"/>
  <c r="D18" i="8"/>
  <c r="D17" i="8"/>
  <c r="D16" i="8"/>
  <c r="D15" i="8"/>
  <c r="D14" i="8"/>
  <c r="C19" i="8"/>
  <c r="K46" i="2" s="1"/>
  <c r="C18" i="8"/>
  <c r="K45" i="2" s="1"/>
  <c r="C17" i="8"/>
  <c r="K44" i="2" s="1"/>
  <c r="C16" i="8"/>
  <c r="K43" i="2" s="1"/>
  <c r="C15" i="8"/>
  <c r="K42" i="2" s="1"/>
  <c r="C14" i="8"/>
  <c r="K41" i="2" s="1"/>
  <c r="E9" i="8"/>
  <c r="D27" i="8" s="1"/>
  <c r="E11" i="8"/>
  <c r="G11" i="8" s="1"/>
  <c r="C38" i="5"/>
  <c r="C37" i="2" s="1"/>
  <c r="B38" i="5"/>
  <c r="B37" i="2" s="1"/>
  <c r="C37" i="5"/>
  <c r="C36" i="2" s="1"/>
  <c r="B37" i="5"/>
  <c r="B36" i="2" s="1"/>
  <c r="C36" i="5"/>
  <c r="C35" i="2" s="1"/>
  <c r="B36" i="5"/>
  <c r="B35" i="2" s="1"/>
  <c r="C35" i="5"/>
  <c r="C34" i="2" s="1"/>
  <c r="B35" i="5"/>
  <c r="B34" i="2" s="1"/>
  <c r="C34" i="5"/>
  <c r="C33" i="2" s="1"/>
  <c r="B34" i="5"/>
  <c r="B33" i="2" s="1"/>
  <c r="C33" i="5"/>
  <c r="C32" i="2" s="1"/>
  <c r="B33" i="5"/>
  <c r="B32" i="2" s="1"/>
  <c r="C32" i="5"/>
  <c r="C31" i="2" s="1"/>
  <c r="B32" i="5"/>
  <c r="B31" i="2" s="1"/>
  <c r="C31" i="5"/>
  <c r="C30" i="2" s="1"/>
  <c r="B31" i="5"/>
  <c r="B30" i="2" s="1"/>
  <c r="C30" i="5"/>
  <c r="C29" i="2" s="1"/>
  <c r="B30" i="5"/>
  <c r="B29" i="2" s="1"/>
  <c r="C29" i="5"/>
  <c r="C28" i="2" s="1"/>
  <c r="B29" i="5"/>
  <c r="B28" i="2" s="1"/>
  <c r="C28" i="5"/>
  <c r="C27" i="2" s="1"/>
  <c r="B28" i="5"/>
  <c r="B27" i="2" s="1"/>
  <c r="C27" i="5"/>
  <c r="C26" i="2" s="1"/>
  <c r="B27" i="5"/>
  <c r="B26" i="2" s="1"/>
  <c r="C26" i="5"/>
  <c r="C25" i="2" s="1"/>
  <c r="B26" i="5"/>
  <c r="B25" i="2" s="1"/>
  <c r="C25" i="5"/>
  <c r="C24" i="2" s="1"/>
  <c r="B25" i="5"/>
  <c r="B24" i="2" s="1"/>
  <c r="C24" i="5"/>
  <c r="C23" i="2" s="1"/>
  <c r="B24" i="5"/>
  <c r="B23" i="2" s="1"/>
  <c r="C23" i="5"/>
  <c r="C22" i="2" s="1"/>
  <c r="B23" i="5"/>
  <c r="B22" i="2" s="1"/>
  <c r="C22" i="5"/>
  <c r="C21" i="2" s="1"/>
  <c r="B22" i="5"/>
  <c r="B21" i="2" s="1"/>
  <c r="C21" i="5"/>
  <c r="C20" i="2" s="1"/>
  <c r="B21" i="5"/>
  <c r="B20" i="2" s="1"/>
  <c r="C20" i="5"/>
  <c r="C19" i="2" s="1"/>
  <c r="B20" i="5"/>
  <c r="B19" i="2" s="1"/>
  <c r="C19" i="5"/>
  <c r="C18" i="2" s="1"/>
  <c r="B19" i="5"/>
  <c r="B18" i="2" s="1"/>
  <c r="C18" i="5"/>
  <c r="C17" i="2" s="1"/>
  <c r="B18" i="5"/>
  <c r="B17" i="2" s="1"/>
  <c r="C17" i="5"/>
  <c r="C16" i="2" s="1"/>
  <c r="B17" i="5"/>
  <c r="B16" i="2" s="1"/>
  <c r="C16" i="5"/>
  <c r="C15" i="2" s="1"/>
  <c r="B16" i="5"/>
  <c r="B15" i="2" s="1"/>
  <c r="C15" i="5"/>
  <c r="C14" i="2" s="1"/>
  <c r="B15" i="5"/>
  <c r="B14" i="2" s="1"/>
  <c r="C14" i="5"/>
  <c r="C13" i="2" s="1"/>
  <c r="B14" i="5"/>
  <c r="B13" i="2" s="1"/>
  <c r="C5" i="2"/>
  <c r="C2" i="6" s="1"/>
  <c r="D25" i="7"/>
  <c r="D24" i="7"/>
  <c r="D23" i="7"/>
  <c r="D22" i="7"/>
  <c r="D21" i="7"/>
  <c r="D20" i="7"/>
  <c r="D19" i="7"/>
  <c r="D18" i="7"/>
  <c r="D17" i="7"/>
  <c r="D16" i="7"/>
  <c r="D15" i="7"/>
  <c r="D14" i="7"/>
  <c r="C25" i="7"/>
  <c r="I52" i="2" s="1"/>
  <c r="C24" i="7"/>
  <c r="I51" i="2" s="1"/>
  <c r="C23" i="7"/>
  <c r="I50" i="2" s="1"/>
  <c r="C22" i="7"/>
  <c r="I49" i="2" s="1"/>
  <c r="C21" i="7"/>
  <c r="I48" i="2" s="1"/>
  <c r="C20" i="7"/>
  <c r="I47" i="2" s="1"/>
  <c r="C19" i="7"/>
  <c r="I46" i="2" s="1"/>
  <c r="C18" i="7"/>
  <c r="I45" i="2" s="1"/>
  <c r="C17" i="7"/>
  <c r="I44" i="2" s="1"/>
  <c r="C16" i="7"/>
  <c r="I43" i="2" s="1"/>
  <c r="C15" i="7"/>
  <c r="C14" i="7"/>
  <c r="I41" i="2" s="1"/>
  <c r="E9" i="7"/>
  <c r="D33" i="7" s="1"/>
  <c r="E11" i="7"/>
  <c r="F9" i="6"/>
  <c r="E37" i="6" s="1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J29" i="6"/>
  <c r="G56" i="2" s="1"/>
  <c r="J28" i="6"/>
  <c r="G55" i="2" s="1"/>
  <c r="J27" i="6"/>
  <c r="G54" i="2" s="1"/>
  <c r="J26" i="6"/>
  <c r="G53" i="2" s="1"/>
  <c r="J25" i="6"/>
  <c r="G52" i="2" s="1"/>
  <c r="J24" i="6"/>
  <c r="G51" i="2" s="1"/>
  <c r="J23" i="6"/>
  <c r="G50" i="2" s="1"/>
  <c r="J22" i="6"/>
  <c r="G49" i="2" s="1"/>
  <c r="J21" i="6"/>
  <c r="G48" i="2" s="1"/>
  <c r="J20" i="6"/>
  <c r="G47" i="2" s="1"/>
  <c r="J19" i="6"/>
  <c r="G46" i="2" s="1"/>
  <c r="J18" i="6"/>
  <c r="G45" i="2" s="1"/>
  <c r="J17" i="6"/>
  <c r="G44" i="2" s="1"/>
  <c r="J16" i="6"/>
  <c r="G43" i="2" s="1"/>
  <c r="J15" i="6"/>
  <c r="G42" i="2" s="1"/>
  <c r="J14" i="6"/>
  <c r="G41" i="2" s="1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E11" i="6"/>
  <c r="E9" i="6"/>
  <c r="D37" i="6" s="1"/>
  <c r="E9" i="5"/>
  <c r="D46" i="5" s="1"/>
  <c r="C29" i="6"/>
  <c r="F56" i="2" s="1"/>
  <c r="C28" i="6"/>
  <c r="F55" i="2" s="1"/>
  <c r="C27" i="6"/>
  <c r="F54" i="2" s="1"/>
  <c r="C26" i="6"/>
  <c r="F53" i="2" s="1"/>
  <c r="C25" i="6"/>
  <c r="F52" i="2" s="1"/>
  <c r="C24" i="6"/>
  <c r="F51" i="2" s="1"/>
  <c r="C23" i="6"/>
  <c r="F50" i="2" s="1"/>
  <c r="C22" i="6"/>
  <c r="F49" i="2" s="1"/>
  <c r="C21" i="6"/>
  <c r="F48" i="2" s="1"/>
  <c r="C20" i="6"/>
  <c r="F47" i="2" s="1"/>
  <c r="C19" i="6"/>
  <c r="F46" i="2" s="1"/>
  <c r="C18" i="6"/>
  <c r="F45" i="2" s="1"/>
  <c r="C17" i="6"/>
  <c r="F44" i="2" s="1"/>
  <c r="C16" i="6"/>
  <c r="F43" i="2" s="1"/>
  <c r="C15" i="6"/>
  <c r="F42" i="2" s="1"/>
  <c r="C14" i="6"/>
  <c r="F41" i="2" s="1"/>
  <c r="F11" i="5"/>
  <c r="E38" i="5"/>
  <c r="E37" i="5"/>
  <c r="E36" i="5"/>
  <c r="E35" i="5"/>
  <c r="E34" i="5"/>
  <c r="E33" i="5"/>
  <c r="E32" i="5"/>
  <c r="E31" i="5"/>
  <c r="F31" i="5" s="1"/>
  <c r="E30" i="5"/>
  <c r="E29" i="5"/>
  <c r="E28" i="5"/>
  <c r="E27" i="5"/>
  <c r="F27" i="5" s="1"/>
  <c r="E26" i="5"/>
  <c r="E25" i="5"/>
  <c r="E24" i="5"/>
  <c r="E23" i="5"/>
  <c r="F23" i="5" s="1"/>
  <c r="E22" i="5"/>
  <c r="E21" i="5"/>
  <c r="E20" i="5"/>
  <c r="E19" i="5"/>
  <c r="F19" i="5" s="1"/>
  <c r="E18" i="5"/>
  <c r="E17" i="5"/>
  <c r="E16" i="5"/>
  <c r="E15" i="5"/>
  <c r="F15" i="5" s="1"/>
  <c r="E14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C8" i="2"/>
  <c r="C5" i="7" s="1"/>
  <c r="F11" i="7" s="1"/>
  <c r="C7" i="2"/>
  <c r="C4" i="6" s="1"/>
  <c r="C6" i="2"/>
  <c r="F70" i="2" l="1"/>
  <c r="F71" i="2"/>
  <c r="F69" i="2"/>
  <c r="G70" i="2"/>
  <c r="G71" i="2"/>
  <c r="G69" i="2"/>
  <c r="J15" i="7"/>
  <c r="I42" i="2"/>
  <c r="I70" i="2" s="1"/>
  <c r="K71" i="2"/>
  <c r="K69" i="2"/>
  <c r="K70" i="2"/>
  <c r="C3" i="8"/>
  <c r="J8" i="2"/>
  <c r="C3" i="9"/>
  <c r="C2" i="7"/>
  <c r="C4" i="9"/>
  <c r="C5" i="9"/>
  <c r="F11" i="9" s="1"/>
  <c r="C5" i="6"/>
  <c r="F11" i="6" s="1"/>
  <c r="M11" i="6" s="1"/>
  <c r="C2" i="9"/>
  <c r="J14" i="7"/>
  <c r="F25" i="5"/>
  <c r="J16" i="7"/>
  <c r="D23" i="8"/>
  <c r="D25" i="8"/>
  <c r="D34" i="6"/>
  <c r="E35" i="6"/>
  <c r="D35" i="6"/>
  <c r="E33" i="6"/>
  <c r="D29" i="7"/>
  <c r="D24" i="8"/>
  <c r="F34" i="5"/>
  <c r="D30" i="7"/>
  <c r="R23" i="6"/>
  <c r="D33" i="6"/>
  <c r="E34" i="6"/>
  <c r="D31" i="7"/>
  <c r="H11" i="5"/>
  <c r="H38" i="5" s="1"/>
  <c r="D44" i="5"/>
  <c r="F17" i="5"/>
  <c r="J20" i="7"/>
  <c r="J24" i="7"/>
  <c r="F16" i="5"/>
  <c r="F20" i="5"/>
  <c r="F24" i="5"/>
  <c r="F28" i="5"/>
  <c r="F32" i="5"/>
  <c r="F36" i="5"/>
  <c r="J18" i="5"/>
  <c r="D42" i="5"/>
  <c r="F33" i="5"/>
  <c r="D43" i="5"/>
  <c r="F21" i="5"/>
  <c r="F29" i="5"/>
  <c r="F37" i="5"/>
  <c r="F14" i="5"/>
  <c r="F18" i="5"/>
  <c r="F26" i="5"/>
  <c r="F30" i="5"/>
  <c r="G14" i="9"/>
  <c r="E14" i="9"/>
  <c r="C3" i="6"/>
  <c r="C3" i="7"/>
  <c r="C4" i="5"/>
  <c r="C4" i="8"/>
  <c r="C5" i="5"/>
  <c r="G11" i="5" s="1"/>
  <c r="G15" i="5" s="1"/>
  <c r="C4" i="7"/>
  <c r="C5" i="8"/>
  <c r="F11" i="8" s="1"/>
  <c r="C2" i="5"/>
  <c r="C2" i="8"/>
  <c r="C3" i="5"/>
  <c r="J17" i="8"/>
  <c r="E16" i="8"/>
  <c r="E17" i="8"/>
  <c r="E14" i="8"/>
  <c r="J14" i="8"/>
  <c r="E18" i="8"/>
  <c r="J18" i="8"/>
  <c r="G15" i="8"/>
  <c r="G16" i="8"/>
  <c r="G18" i="8"/>
  <c r="G14" i="8"/>
  <c r="G17" i="8"/>
  <c r="G19" i="8"/>
  <c r="E15" i="8"/>
  <c r="J15" i="8"/>
  <c r="E19" i="8"/>
  <c r="J19" i="8"/>
  <c r="J16" i="8"/>
  <c r="J18" i="7"/>
  <c r="J22" i="7"/>
  <c r="J19" i="7"/>
  <c r="J23" i="7"/>
  <c r="J34" i="5"/>
  <c r="R28" i="6"/>
  <c r="R15" i="6"/>
  <c r="J17" i="7"/>
  <c r="J21" i="7"/>
  <c r="J25" i="7"/>
  <c r="Q28" i="6"/>
  <c r="R16" i="6"/>
  <c r="R24" i="6"/>
  <c r="R20" i="6"/>
  <c r="J36" i="5"/>
  <c r="J32" i="5"/>
  <c r="J20" i="5"/>
  <c r="G11" i="6"/>
  <c r="G20" i="6" s="1"/>
  <c r="L11" i="6"/>
  <c r="L18" i="6" s="1"/>
  <c r="E17" i="6"/>
  <c r="E22" i="6"/>
  <c r="E28" i="6"/>
  <c r="Q20" i="6"/>
  <c r="J24" i="5"/>
  <c r="Q26" i="6"/>
  <c r="Q22" i="6"/>
  <c r="Q18" i="6"/>
  <c r="Q14" i="6"/>
  <c r="Q29" i="6"/>
  <c r="Q25" i="6"/>
  <c r="Q21" i="6"/>
  <c r="Q17" i="6"/>
  <c r="E18" i="6"/>
  <c r="E24" i="6"/>
  <c r="F24" i="6" s="1"/>
  <c r="E29" i="6"/>
  <c r="Q15" i="6"/>
  <c r="Q23" i="6"/>
  <c r="J14" i="5"/>
  <c r="J26" i="5"/>
  <c r="J15" i="5"/>
  <c r="J19" i="5"/>
  <c r="J23" i="5"/>
  <c r="J27" i="5"/>
  <c r="J31" i="5"/>
  <c r="J35" i="5"/>
  <c r="J22" i="5"/>
  <c r="J30" i="5"/>
  <c r="J38" i="5"/>
  <c r="E14" i="6"/>
  <c r="E20" i="6"/>
  <c r="F20" i="6" s="1"/>
  <c r="E25" i="6"/>
  <c r="Q16" i="6"/>
  <c r="Q24" i="6"/>
  <c r="F22" i="5"/>
  <c r="J16" i="5"/>
  <c r="J28" i="5"/>
  <c r="E16" i="6"/>
  <c r="E21" i="6"/>
  <c r="F21" i="6" s="1"/>
  <c r="E26" i="6"/>
  <c r="R26" i="6"/>
  <c r="R22" i="6"/>
  <c r="R18" i="6"/>
  <c r="R14" i="6"/>
  <c r="R29" i="6"/>
  <c r="R25" i="6"/>
  <c r="R21" i="6"/>
  <c r="R17" i="6"/>
  <c r="Q19" i="6"/>
  <c r="Q27" i="6"/>
  <c r="R19" i="6"/>
  <c r="R27" i="6"/>
  <c r="F35" i="5"/>
  <c r="E15" i="6"/>
  <c r="E19" i="6"/>
  <c r="F19" i="6" s="1"/>
  <c r="E23" i="6"/>
  <c r="E27" i="6"/>
  <c r="E23" i="7"/>
  <c r="F23" i="7" s="1"/>
  <c r="E15" i="7"/>
  <c r="F15" i="7" s="1"/>
  <c r="G11" i="7"/>
  <c r="G22" i="7" s="1"/>
  <c r="E17" i="7"/>
  <c r="F17" i="7" s="1"/>
  <c r="E19" i="7"/>
  <c r="F19" i="7" s="1"/>
  <c r="E25" i="7"/>
  <c r="F25" i="7" s="1"/>
  <c r="E14" i="7"/>
  <c r="F14" i="7" s="1"/>
  <c r="E16" i="7"/>
  <c r="F16" i="7" s="1"/>
  <c r="E22" i="7"/>
  <c r="F22" i="7" s="1"/>
  <c r="E24" i="7"/>
  <c r="F24" i="7" s="1"/>
  <c r="E18" i="7"/>
  <c r="F18" i="7" s="1"/>
  <c r="E20" i="7"/>
  <c r="F20" i="7" s="1"/>
  <c r="E21" i="7"/>
  <c r="F21" i="7" s="1"/>
  <c r="F38" i="5"/>
  <c r="J17" i="5"/>
  <c r="J21" i="5"/>
  <c r="J25" i="5"/>
  <c r="J29" i="5"/>
  <c r="J33" i="5"/>
  <c r="J37" i="5"/>
  <c r="H16" i="5"/>
  <c r="H26" i="5" l="1"/>
  <c r="H22" i="5"/>
  <c r="H23" i="5"/>
  <c r="H34" i="5"/>
  <c r="H36" i="5"/>
  <c r="H35" i="5"/>
  <c r="H29" i="5"/>
  <c r="H20" i="5"/>
  <c r="F16" i="8"/>
  <c r="H16" i="8" s="1"/>
  <c r="I69" i="2"/>
  <c r="H33" i="5"/>
  <c r="H15" i="5"/>
  <c r="I15" i="5" s="1"/>
  <c r="D14" i="2" s="1"/>
  <c r="I71" i="2"/>
  <c r="F28" i="6"/>
  <c r="F27" i="6"/>
  <c r="F23" i="6"/>
  <c r="F26" i="6"/>
  <c r="F25" i="6"/>
  <c r="F29" i="6"/>
  <c r="M18" i="6"/>
  <c r="F14" i="9"/>
  <c r="H14" i="9" s="1"/>
  <c r="F15" i="6"/>
  <c r="F16" i="6"/>
  <c r="F14" i="6"/>
  <c r="F18" i="6"/>
  <c r="F22" i="6"/>
  <c r="F17" i="6"/>
  <c r="F19" i="8"/>
  <c r="H19" i="8" s="1"/>
  <c r="K18" i="2" s="1"/>
  <c r="F18" i="8"/>
  <c r="H18" i="8" s="1"/>
  <c r="K17" i="2" s="1"/>
  <c r="H37" i="5"/>
  <c r="H31" i="5"/>
  <c r="H32" i="5"/>
  <c r="H18" i="5"/>
  <c r="H21" i="5"/>
  <c r="H19" i="5"/>
  <c r="H28" i="5"/>
  <c r="H30" i="5"/>
  <c r="H14" i="5"/>
  <c r="H25" i="5"/>
  <c r="H27" i="5"/>
  <c r="H17" i="5"/>
  <c r="H24" i="5"/>
  <c r="L26" i="6"/>
  <c r="M26" i="6" s="1"/>
  <c r="G23" i="6"/>
  <c r="F14" i="8"/>
  <c r="H14" i="8" s="1"/>
  <c r="K13" i="2" s="1"/>
  <c r="F15" i="8"/>
  <c r="H15" i="8" s="1"/>
  <c r="K14" i="2" s="1"/>
  <c r="F17" i="8"/>
  <c r="H17" i="8" s="1"/>
  <c r="G19" i="6"/>
  <c r="H19" i="6" s="1"/>
  <c r="F18" i="2" s="1"/>
  <c r="G28" i="6"/>
  <c r="L19" i="6"/>
  <c r="M19" i="6" s="1"/>
  <c r="L23" i="6"/>
  <c r="M23" i="6" s="1"/>
  <c r="L27" i="6"/>
  <c r="M27" i="6" s="1"/>
  <c r="L21" i="6"/>
  <c r="M21" i="6" s="1"/>
  <c r="L25" i="6"/>
  <c r="M25" i="6" s="1"/>
  <c r="L20" i="6"/>
  <c r="M20" i="6" s="1"/>
  <c r="L15" i="6"/>
  <c r="M15" i="6" s="1"/>
  <c r="L28" i="6"/>
  <c r="M28" i="6" s="1"/>
  <c r="L17" i="6"/>
  <c r="M17" i="6" s="1"/>
  <c r="N11" i="6"/>
  <c r="G18" i="6"/>
  <c r="G22" i="6"/>
  <c r="G17" i="6"/>
  <c r="G29" i="6"/>
  <c r="L24" i="6"/>
  <c r="M24" i="6" s="1"/>
  <c r="G16" i="6"/>
  <c r="L22" i="6"/>
  <c r="M22" i="6" s="1"/>
  <c r="L14" i="6"/>
  <c r="M14" i="6" s="1"/>
  <c r="G15" i="6"/>
  <c r="L16" i="6"/>
  <c r="M16" i="6" s="1"/>
  <c r="G25" i="6"/>
  <c r="G26" i="6"/>
  <c r="L29" i="6"/>
  <c r="M29" i="6" s="1"/>
  <c r="G27" i="6"/>
  <c r="H20" i="6"/>
  <c r="F19" i="2" s="1"/>
  <c r="G21" i="6"/>
  <c r="H21" i="6" s="1"/>
  <c r="F20" i="2" s="1"/>
  <c r="G24" i="6"/>
  <c r="H24" i="6" s="1"/>
  <c r="F23" i="2" s="1"/>
  <c r="G14" i="6"/>
  <c r="G15" i="7"/>
  <c r="H15" i="7" s="1"/>
  <c r="I14" i="2" s="1"/>
  <c r="G16" i="7"/>
  <c r="H16" i="7" s="1"/>
  <c r="I15" i="2" s="1"/>
  <c r="G17" i="7"/>
  <c r="H17" i="7" s="1"/>
  <c r="I16" i="2" s="1"/>
  <c r="G20" i="7"/>
  <c r="H20" i="7" s="1"/>
  <c r="I19" i="2" s="1"/>
  <c r="G23" i="7"/>
  <c r="H23" i="7" s="1"/>
  <c r="I22" i="2" s="1"/>
  <c r="H22" i="7"/>
  <c r="I21" i="2" s="1"/>
  <c r="G25" i="7"/>
  <c r="H25" i="7" s="1"/>
  <c r="G24" i="7"/>
  <c r="H24" i="7" s="1"/>
  <c r="I23" i="2" s="1"/>
  <c r="G19" i="7"/>
  <c r="H19" i="7" s="1"/>
  <c r="I18" i="2" s="1"/>
  <c r="G18" i="7"/>
  <c r="H18" i="7" s="1"/>
  <c r="G21" i="7"/>
  <c r="H21" i="7" s="1"/>
  <c r="I20" i="2" s="1"/>
  <c r="G14" i="7"/>
  <c r="H14" i="7" s="1"/>
  <c r="I13" i="2" s="1"/>
  <c r="G18" i="5"/>
  <c r="G24" i="5"/>
  <c r="G34" i="5"/>
  <c r="I34" i="5" s="1"/>
  <c r="D33" i="2" s="1"/>
  <c r="G31" i="5"/>
  <c r="G29" i="5"/>
  <c r="G35" i="5"/>
  <c r="G30" i="5"/>
  <c r="G14" i="5"/>
  <c r="G25" i="5"/>
  <c r="G27" i="5"/>
  <c r="G28" i="5"/>
  <c r="G23" i="5"/>
  <c r="G26" i="5"/>
  <c r="G37" i="5"/>
  <c r="G21" i="5"/>
  <c r="G20" i="5"/>
  <c r="G32" i="5"/>
  <c r="G19" i="5"/>
  <c r="G38" i="5"/>
  <c r="I38" i="5" s="1"/>
  <c r="D37" i="2" s="1"/>
  <c r="G22" i="5"/>
  <c r="G33" i="5"/>
  <c r="G17" i="5"/>
  <c r="G16" i="5"/>
  <c r="I16" i="5" s="1"/>
  <c r="D15" i="2" s="1"/>
  <c r="G36" i="5"/>
  <c r="I36" i="5" s="1"/>
  <c r="D35" i="2" s="1"/>
  <c r="I26" i="5" l="1"/>
  <c r="D25" i="2" s="1"/>
  <c r="I23" i="5"/>
  <c r="D22" i="2" s="1"/>
  <c r="I22" i="5"/>
  <c r="D21" i="2" s="1"/>
  <c r="I35" i="5"/>
  <c r="D34" i="2" s="1"/>
  <c r="I31" i="5"/>
  <c r="D30" i="2" s="1"/>
  <c r="I29" i="5"/>
  <c r="D28" i="2" s="1"/>
  <c r="I20" i="5"/>
  <c r="D19" i="2" s="1"/>
  <c r="I21" i="5"/>
  <c r="D20" i="2" s="1"/>
  <c r="I32" i="5"/>
  <c r="D31" i="2" s="1"/>
  <c r="H28" i="6"/>
  <c r="F27" i="2" s="1"/>
  <c r="H26" i="6"/>
  <c r="F25" i="2" s="1"/>
  <c r="I33" i="5"/>
  <c r="D32" i="2" s="1"/>
  <c r="I18" i="5"/>
  <c r="D17" i="2" s="1"/>
  <c r="I37" i="5"/>
  <c r="D36" i="2" s="1"/>
  <c r="I24" i="5"/>
  <c r="D23" i="2" s="1"/>
  <c r="K16" i="2"/>
  <c r="G79" i="2"/>
  <c r="G93" i="2" s="1"/>
  <c r="I24" i="2"/>
  <c r="F79" i="2"/>
  <c r="F93" i="2" s="1"/>
  <c r="H27" i="6"/>
  <c r="F26" i="2" s="1"/>
  <c r="H18" i="6"/>
  <c r="F17" i="2" s="1"/>
  <c r="H14" i="6"/>
  <c r="F13" i="2" s="1"/>
  <c r="H29" i="6"/>
  <c r="F28" i="2" s="1"/>
  <c r="H23" i="6"/>
  <c r="H25" i="6"/>
  <c r="F24" i="2" s="1"/>
  <c r="H16" i="6"/>
  <c r="F15" i="2" s="1"/>
  <c r="H17" i="6"/>
  <c r="F16" i="2" s="1"/>
  <c r="H79" i="2"/>
  <c r="H93" i="2" s="1"/>
  <c r="L13" i="2"/>
  <c r="I17" i="2"/>
  <c r="K15" i="2"/>
  <c r="H22" i="6"/>
  <c r="H15" i="6"/>
  <c r="I28" i="5"/>
  <c r="D27" i="2" s="1"/>
  <c r="I30" i="5"/>
  <c r="D29" i="2" s="1"/>
  <c r="I17" i="5"/>
  <c r="D16" i="2" s="1"/>
  <c r="I19" i="5"/>
  <c r="D18" i="2" s="1"/>
  <c r="I27" i="5"/>
  <c r="D26" i="2" s="1"/>
  <c r="I25" i="5"/>
  <c r="D24" i="2" s="1"/>
  <c r="I14" i="5"/>
  <c r="D37" i="7"/>
  <c r="D36" i="7"/>
  <c r="D35" i="7"/>
  <c r="D29" i="8"/>
  <c r="D30" i="8"/>
  <c r="D31" i="8"/>
  <c r="N27" i="6"/>
  <c r="O27" i="6" s="1"/>
  <c r="G26" i="2" s="1"/>
  <c r="N19" i="6"/>
  <c r="O19" i="6" s="1"/>
  <c r="G18" i="2" s="1"/>
  <c r="N23" i="6"/>
  <c r="O23" i="6" s="1"/>
  <c r="G22" i="2" s="1"/>
  <c r="N15" i="6"/>
  <c r="O15" i="6" s="1"/>
  <c r="G14" i="2" s="1"/>
  <c r="N28" i="6"/>
  <c r="O28" i="6" s="1"/>
  <c r="N20" i="6"/>
  <c r="O20" i="6" s="1"/>
  <c r="G19" i="2" s="1"/>
  <c r="N25" i="6"/>
  <c r="O25" i="6" s="1"/>
  <c r="G24" i="2" s="1"/>
  <c r="N14" i="6"/>
  <c r="O14" i="6" s="1"/>
  <c r="G13" i="2" s="1"/>
  <c r="N22" i="6"/>
  <c r="O22" i="6" s="1"/>
  <c r="G21" i="2" s="1"/>
  <c r="N16" i="6"/>
  <c r="O16" i="6" s="1"/>
  <c r="G15" i="2" s="1"/>
  <c r="N29" i="6"/>
  <c r="O29" i="6" s="1"/>
  <c r="G28" i="2" s="1"/>
  <c r="N17" i="6"/>
  <c r="O17" i="6" s="1"/>
  <c r="G16" i="2" s="1"/>
  <c r="N18" i="6"/>
  <c r="O18" i="6" s="1"/>
  <c r="G17" i="2" s="1"/>
  <c r="N26" i="6"/>
  <c r="O26" i="6" s="1"/>
  <c r="G25" i="2" s="1"/>
  <c r="N21" i="6"/>
  <c r="O21" i="6" s="1"/>
  <c r="G20" i="2" s="1"/>
  <c r="N24" i="6"/>
  <c r="O24" i="6" s="1"/>
  <c r="G23" i="2" s="1"/>
  <c r="D13" i="2" l="1"/>
  <c r="C79" i="2"/>
  <c r="C90" i="2" s="1"/>
  <c r="F22" i="2"/>
  <c r="D79" i="2"/>
  <c r="D93" i="2" s="1"/>
  <c r="H91" i="2"/>
  <c r="H88" i="2"/>
  <c r="H92" i="2"/>
  <c r="H86" i="2"/>
  <c r="H90" i="2"/>
  <c r="H85" i="2"/>
  <c r="H82" i="2"/>
  <c r="H80" i="2"/>
  <c r="F88" i="2"/>
  <c r="G86" i="2"/>
  <c r="F87" i="2"/>
  <c r="G92" i="2"/>
  <c r="H84" i="2"/>
  <c r="H87" i="2"/>
  <c r="H81" i="2"/>
  <c r="G80" i="2"/>
  <c r="F84" i="2"/>
  <c r="F92" i="2"/>
  <c r="G82" i="2"/>
  <c r="G88" i="2"/>
  <c r="F80" i="2"/>
  <c r="F83" i="2"/>
  <c r="G83" i="2"/>
  <c r="G85" i="2"/>
  <c r="F90" i="2"/>
  <c r="F91" i="2"/>
  <c r="D39" i="6"/>
  <c r="G87" i="2"/>
  <c r="G91" i="2"/>
  <c r="G90" i="2"/>
  <c r="F81" i="2"/>
  <c r="F86" i="2"/>
  <c r="H83" i="2"/>
  <c r="H89" i="2"/>
  <c r="D40" i="6"/>
  <c r="F14" i="2"/>
  <c r="D41" i="6"/>
  <c r="F21" i="2"/>
  <c r="E79" i="2"/>
  <c r="G27" i="2"/>
  <c r="G89" i="2"/>
  <c r="G84" i="2"/>
  <c r="G81" i="2"/>
  <c r="F85" i="2"/>
  <c r="F82" i="2"/>
  <c r="F89" i="2"/>
  <c r="D48" i="5"/>
  <c r="D49" i="5"/>
  <c r="D50" i="5"/>
  <c r="E41" i="6"/>
  <c r="E39" i="6"/>
  <c r="E40" i="6"/>
  <c r="D87" i="2" l="1"/>
  <c r="D83" i="2"/>
  <c r="D84" i="2"/>
  <c r="D89" i="2"/>
  <c r="D86" i="2"/>
  <c r="D92" i="2"/>
  <c r="D85" i="2"/>
  <c r="D90" i="2"/>
  <c r="D88" i="2"/>
  <c r="D81" i="2"/>
  <c r="D82" i="2"/>
  <c r="D80" i="2"/>
  <c r="D91" i="2"/>
  <c r="C84" i="2"/>
  <c r="C86" i="2"/>
  <c r="C93" i="2"/>
  <c r="C91" i="2"/>
  <c r="C92" i="2"/>
  <c r="C85" i="2"/>
  <c r="C83" i="2"/>
  <c r="I79" i="2"/>
  <c r="J79" i="2" s="1"/>
  <c r="C81" i="2"/>
  <c r="C88" i="2"/>
  <c r="C82" i="2"/>
  <c r="C80" i="2"/>
  <c r="C89" i="2"/>
  <c r="C87" i="2"/>
  <c r="E90" i="2"/>
  <c r="E92" i="2"/>
  <c r="E87" i="2"/>
  <c r="E82" i="2"/>
  <c r="E86" i="2"/>
  <c r="E80" i="2"/>
  <c r="E84" i="2"/>
  <c r="E93" i="2"/>
  <c r="E85" i="2"/>
  <c r="E81" i="2"/>
  <c r="E88" i="2"/>
  <c r="E83" i="2"/>
  <c r="E89" i="2"/>
  <c r="E91" i="2"/>
  <c r="I91" i="2" s="1"/>
  <c r="J91" i="2" s="1"/>
  <c r="L91" i="2" s="1"/>
  <c r="I14" i="1"/>
  <c r="I10" i="1"/>
  <c r="O49" i="1"/>
  <c r="O19" i="1"/>
  <c r="O42" i="1"/>
  <c r="O41" i="1"/>
  <c r="O37" i="1"/>
  <c r="O34" i="1"/>
  <c r="O33" i="1"/>
  <c r="O29" i="1"/>
  <c r="O26" i="1"/>
  <c r="O25" i="1"/>
  <c r="O21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Y42" i="1" l="1"/>
  <c r="AG42" i="1"/>
  <c r="Y41" i="1"/>
  <c r="AG41" i="1"/>
  <c r="Y37" i="1"/>
  <c r="AG37" i="1"/>
  <c r="Y34" i="1"/>
  <c r="AG34" i="1"/>
  <c r="Y33" i="1"/>
  <c r="AG33" i="1"/>
  <c r="Y29" i="1"/>
  <c r="AG29" i="1"/>
  <c r="Y26" i="1"/>
  <c r="AG26" i="1"/>
  <c r="Y25" i="1"/>
  <c r="AG25" i="1"/>
  <c r="Y21" i="1"/>
  <c r="AG21" i="1"/>
  <c r="Y19" i="1"/>
  <c r="AG19" i="1"/>
  <c r="Y73" i="1"/>
  <c r="AG73" i="1"/>
  <c r="Y72" i="1"/>
  <c r="AG72" i="1"/>
  <c r="Y71" i="1"/>
  <c r="AG71" i="1"/>
  <c r="Y70" i="1"/>
  <c r="AG70" i="1"/>
  <c r="Y69" i="1"/>
  <c r="AG69" i="1"/>
  <c r="Y68" i="1"/>
  <c r="AG68" i="1"/>
  <c r="Y67" i="1"/>
  <c r="AG67" i="1"/>
  <c r="Y66" i="1"/>
  <c r="AG66" i="1"/>
  <c r="Y65" i="1"/>
  <c r="AG65" i="1"/>
  <c r="Y64" i="1"/>
  <c r="AG64" i="1"/>
  <c r="Y63" i="1"/>
  <c r="AG63" i="1"/>
  <c r="Y62" i="1"/>
  <c r="AG62" i="1"/>
  <c r="Y61" i="1"/>
  <c r="AG61" i="1"/>
  <c r="Y60" i="1"/>
  <c r="AG60" i="1"/>
  <c r="Y59" i="1"/>
  <c r="AG59" i="1"/>
  <c r="Y58" i="1"/>
  <c r="AG58" i="1"/>
  <c r="Y57" i="1"/>
  <c r="AG57" i="1"/>
  <c r="Y56" i="1"/>
  <c r="AG56" i="1"/>
  <c r="Y55" i="1"/>
  <c r="AG55" i="1"/>
  <c r="Y54" i="1"/>
  <c r="AG54" i="1"/>
  <c r="Y53" i="1"/>
  <c r="AG53" i="1"/>
  <c r="Y52" i="1"/>
  <c r="AG52" i="1"/>
  <c r="Y51" i="1"/>
  <c r="AG51" i="1"/>
  <c r="Y50" i="1"/>
  <c r="AG50" i="1"/>
  <c r="Y49" i="1"/>
  <c r="AG49" i="1"/>
  <c r="I90" i="2"/>
  <c r="J90" i="2" s="1"/>
  <c r="L90" i="2" s="1"/>
  <c r="I80" i="2"/>
  <c r="J80" i="2" s="1"/>
  <c r="L80" i="2" s="1"/>
  <c r="I84" i="2"/>
  <c r="J84" i="2" s="1"/>
  <c r="L84" i="2" s="1"/>
  <c r="I89" i="2"/>
  <c r="J89" i="2" s="1"/>
  <c r="L89" i="2" s="1"/>
  <c r="I85" i="2"/>
  <c r="J85" i="2" s="1"/>
  <c r="L85" i="2" s="1"/>
  <c r="I86" i="2"/>
  <c r="J86" i="2" s="1"/>
  <c r="L86" i="2" s="1"/>
  <c r="I81" i="2"/>
  <c r="J81" i="2" s="1"/>
  <c r="L81" i="2" s="1"/>
  <c r="I92" i="2"/>
  <c r="J92" i="2" s="1"/>
  <c r="L92" i="2" s="1"/>
  <c r="I83" i="2"/>
  <c r="J83" i="2" s="1"/>
  <c r="L83" i="2" s="1"/>
  <c r="I93" i="2"/>
  <c r="J93" i="2" s="1"/>
  <c r="L93" i="2" s="1"/>
  <c r="I88" i="2"/>
  <c r="J88" i="2" s="1"/>
  <c r="L88" i="2" s="1"/>
  <c r="I87" i="2"/>
  <c r="J87" i="2" s="1"/>
  <c r="L87" i="2" s="1"/>
  <c r="I82" i="2"/>
  <c r="J82" i="2" s="1"/>
  <c r="L82" i="2" s="1"/>
  <c r="O23" i="1"/>
  <c r="O31" i="1"/>
  <c r="O39" i="1"/>
  <c r="O27" i="1"/>
  <c r="O35" i="1"/>
  <c r="O43" i="1"/>
  <c r="O22" i="1"/>
  <c r="O30" i="1"/>
  <c r="O38" i="1"/>
  <c r="O20" i="1"/>
  <c r="O24" i="1"/>
  <c r="O28" i="1"/>
  <c r="O32" i="1"/>
  <c r="O36" i="1"/>
  <c r="O40" i="1"/>
  <c r="Y43" i="1" l="1"/>
  <c r="AG43" i="1"/>
  <c r="Y40" i="1"/>
  <c r="AG40" i="1"/>
  <c r="Y39" i="1"/>
  <c r="AG39" i="1"/>
  <c r="Y38" i="1"/>
  <c r="AG38" i="1"/>
  <c r="Y36" i="1"/>
  <c r="AG36" i="1"/>
  <c r="Y35" i="1"/>
  <c r="AG35" i="1"/>
  <c r="Y32" i="1"/>
  <c r="AG32" i="1"/>
  <c r="Y31" i="1"/>
  <c r="AG31" i="1"/>
  <c r="Y30" i="1"/>
  <c r="AG30" i="1"/>
  <c r="Y28" i="1"/>
  <c r="AG28" i="1"/>
  <c r="Y27" i="1"/>
  <c r="AG27" i="1"/>
  <c r="Y24" i="1"/>
  <c r="AG24" i="1"/>
  <c r="Y23" i="1"/>
  <c r="AG23" i="1"/>
  <c r="Y22" i="1"/>
  <c r="AG22" i="1"/>
  <c r="Y20" i="1"/>
  <c r="AG20" i="1"/>
  <c r="L94" i="2"/>
</calcChain>
</file>

<file path=xl/sharedStrings.xml><?xml version="1.0" encoding="utf-8"?>
<sst xmlns="http://schemas.openxmlformats.org/spreadsheetml/2006/main" count="7197" uniqueCount="2422">
  <si>
    <t>Rate Component</t>
  </si>
  <si>
    <t>Per Diem Amount</t>
  </si>
  <si>
    <t>PT</t>
  </si>
  <si>
    <t>OT</t>
  </si>
  <si>
    <t>SLP</t>
  </si>
  <si>
    <t>Nursing</t>
  </si>
  <si>
    <t>NTA</t>
  </si>
  <si>
    <t>Non-Case-Mix</t>
  </si>
  <si>
    <t>PDPM</t>
  </si>
  <si>
    <t>Group</t>
  </si>
  <si>
    <t>CMI</t>
  </si>
  <si>
    <t>Rate</t>
  </si>
  <si>
    <t>CMG</t>
  </si>
  <si>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</si>
  <si>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</si>
  <si>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</si>
  <si>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</si>
  <si>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</si>
  <si>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</si>
  <si>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</si>
  <si>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</si>
  <si>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</si>
  <si>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</si>
  <si>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</si>
  <si>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</si>
  <si>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N</t>
  </si>
  <si>
    <t>O</t>
  </si>
  <si>
    <t>G</t>
  </si>
  <si>
    <t>P</t>
  </si>
  <si>
    <t>Q</t>
  </si>
  <si>
    <t>R</t>
  </si>
  <si>
    <t>S</t>
  </si>
  <si>
    <t>U</t>
  </si>
  <si>
    <t>V</t>
  </si>
  <si>
    <t>W</t>
  </si>
  <si>
    <t>X</t>
  </si>
  <si>
    <t>Y</t>
  </si>
  <si>
    <t>T</t>
  </si>
  <si>
    <t>ES3</t>
  </si>
  <si>
    <t>ES2</t>
  </si>
  <si>
    <t>ES1</t>
  </si>
  <si>
    <t>HDE2</t>
  </si>
  <si>
    <t>HDE1</t>
  </si>
  <si>
    <t>HBC2</t>
  </si>
  <si>
    <t>HBC1</t>
  </si>
  <si>
    <t>LDE2</t>
  </si>
  <si>
    <t>LDE1</t>
  </si>
  <si>
    <t>LBC2</t>
  </si>
  <si>
    <t>LBC1</t>
  </si>
  <si>
    <t>CDE2</t>
  </si>
  <si>
    <t>CDE1</t>
  </si>
  <si>
    <t>CBC2</t>
  </si>
  <si>
    <t>CA2</t>
  </si>
  <si>
    <t>CBC1</t>
  </si>
  <si>
    <t>CA1</t>
  </si>
  <si>
    <t>BAB2</t>
  </si>
  <si>
    <t>BAB1</t>
  </si>
  <si>
    <t>PDE2</t>
  </si>
  <si>
    <t>PDE1</t>
  </si>
  <si>
    <t>PBC2</t>
  </si>
  <si>
    <t>PA2</t>
  </si>
  <si>
    <t>PBC1</t>
  </si>
  <si>
    <t>PA1</t>
  </si>
  <si>
    <t>Total</t>
  </si>
  <si>
    <t>FY 2020</t>
  </si>
  <si>
    <t>Labor</t>
  </si>
  <si>
    <t>Wage Index</t>
  </si>
  <si>
    <t>Non-Labor</t>
  </si>
  <si>
    <t>Adj. Rate</t>
  </si>
  <si>
    <t>Case-Mix</t>
  </si>
  <si>
    <t>County, State</t>
  </si>
  <si>
    <t>CBSA#</t>
  </si>
  <si>
    <t>Urban Area</t>
  </si>
  <si>
    <t>State 2 Digit</t>
  </si>
  <si>
    <t>State</t>
  </si>
  <si>
    <t>CA</t>
  </si>
  <si>
    <t>California</t>
  </si>
  <si>
    <t>Chico, CA</t>
  </si>
  <si>
    <t>Fresno, CA</t>
  </si>
  <si>
    <t>El Centro, CA</t>
  </si>
  <si>
    <t>Hanford-Corcoran, CA</t>
  </si>
  <si>
    <t>Los Angeles-Long Beach-Glendale, CA</t>
  </si>
  <si>
    <t>San Rafael, CA</t>
  </si>
  <si>
    <t>Merced, CA</t>
  </si>
  <si>
    <t>Salinas, CA</t>
  </si>
  <si>
    <t>Napa, CA</t>
  </si>
  <si>
    <t>Anaheim-Santa Ana-Irvine, CA</t>
  </si>
  <si>
    <t>Riverside-San Bernardino-Ontario, CA</t>
  </si>
  <si>
    <t>San Jose-Sunnyvale-Santa Clara, CA</t>
  </si>
  <si>
    <t>Santa Maria-Santa Barbara, CA</t>
  </si>
  <si>
    <t>Santa Cruz-Watsonville, CA</t>
  </si>
  <si>
    <t>Redding, CA</t>
  </si>
  <si>
    <t>Modesto, CA</t>
  </si>
  <si>
    <t>Yuba City, CA</t>
  </si>
  <si>
    <t>Oxnard-Thousand Oaks-Ventura, CA</t>
  </si>
  <si>
    <t>Lafayette, LA</t>
  </si>
  <si>
    <t>LA</t>
  </si>
  <si>
    <t>Louisiana</t>
  </si>
  <si>
    <t>Boise City, ID</t>
  </si>
  <si>
    <t>ID</t>
  </si>
  <si>
    <t>Idaho</t>
  </si>
  <si>
    <t>CO</t>
  </si>
  <si>
    <t>Colorado</t>
  </si>
  <si>
    <t>Gettysburg, PA</t>
  </si>
  <si>
    <t>PA</t>
  </si>
  <si>
    <t>Pennsylvania</t>
  </si>
  <si>
    <t>PR</t>
  </si>
  <si>
    <t>Puerto Rico</t>
  </si>
  <si>
    <t>Augusta-Richmond County, GA-SC</t>
  </si>
  <si>
    <t>SC</t>
  </si>
  <si>
    <t>South Carolina</t>
  </si>
  <si>
    <t>Gainesville, FL</t>
  </si>
  <si>
    <t>FL</t>
  </si>
  <si>
    <t>Florida</t>
  </si>
  <si>
    <t>Burlington, NC</t>
  </si>
  <si>
    <t>NC</t>
  </si>
  <si>
    <t>North Carolina</t>
  </si>
  <si>
    <t>Albany-Schenectady-Troy, NY</t>
  </si>
  <si>
    <t>NY</t>
  </si>
  <si>
    <t>New York</t>
  </si>
  <si>
    <t>Charlottesville, VA</t>
  </si>
  <si>
    <t>VA</t>
  </si>
  <si>
    <t>Virginia</t>
  </si>
  <si>
    <t>Cape Girardeau, MO-IL</t>
  </si>
  <si>
    <t>IL</t>
  </si>
  <si>
    <t>Illinois</t>
  </si>
  <si>
    <t>Hickory-Lenoir-Morganton, NC</t>
  </si>
  <si>
    <t>WV</t>
  </si>
  <si>
    <t>Maryland</t>
  </si>
  <si>
    <t>Pittsburgh, PA</t>
  </si>
  <si>
    <t>Fort Wayne, IN</t>
  </si>
  <si>
    <t>IN</t>
  </si>
  <si>
    <t>Indiana</t>
  </si>
  <si>
    <t>Bowling Green, KY</t>
  </si>
  <si>
    <t>KY</t>
  </si>
  <si>
    <t>Kentucky</t>
  </si>
  <si>
    <t>Lima, OH</t>
  </si>
  <si>
    <t>OH</t>
  </si>
  <si>
    <t>Ohio</t>
  </si>
  <si>
    <t>Richmond, VA</t>
  </si>
  <si>
    <t>Lynchburg, VA</t>
  </si>
  <si>
    <t>Anchorage, AK</t>
  </si>
  <si>
    <t>AK</t>
  </si>
  <si>
    <t>Alaska</t>
  </si>
  <si>
    <t>Knoxville, TN</t>
  </si>
  <si>
    <t>TN</t>
  </si>
  <si>
    <t>Tennessee</t>
  </si>
  <si>
    <t>St. Joseph, MO-KS</t>
  </si>
  <si>
    <t>KS</t>
  </si>
  <si>
    <t>Missouri</t>
  </si>
  <si>
    <t>Lewiston-Auburn, ME</t>
  </si>
  <si>
    <t>ME</t>
  </si>
  <si>
    <t>Maine</t>
  </si>
  <si>
    <t>Baltimore-Columbia-Towson, MD</t>
  </si>
  <si>
    <t>MD</t>
  </si>
  <si>
    <t>Minneapolis-St. Paul-Bloomington, MN-WI</t>
  </si>
  <si>
    <t>WI</t>
  </si>
  <si>
    <t>Minnesota</t>
  </si>
  <si>
    <t>Corpus Christi, TX</t>
  </si>
  <si>
    <t>TX</t>
  </si>
  <si>
    <t>Texas</t>
  </si>
  <si>
    <t>Wichita Falls, TX</t>
  </si>
  <si>
    <t>Arecibo, PR</t>
  </si>
  <si>
    <t>Amarillo, TX</t>
  </si>
  <si>
    <t>Guayama, PR</t>
  </si>
  <si>
    <t>Baton Rouge, LA</t>
  </si>
  <si>
    <t>Lewiston, ID-WA</t>
  </si>
  <si>
    <t>WA</t>
  </si>
  <si>
    <t>Washington</t>
  </si>
  <si>
    <t>San Antonio-New Braunfels, TX</t>
  </si>
  <si>
    <t>Atlantic City-Hammonton, NJ</t>
  </si>
  <si>
    <t>NJ</t>
  </si>
  <si>
    <t>New Jersey</t>
  </si>
  <si>
    <t>Montgomery, AL</t>
  </si>
  <si>
    <t>AL</t>
  </si>
  <si>
    <t>Alabama</t>
  </si>
  <si>
    <t>Jacksonville, FL</t>
  </si>
  <si>
    <t>Albany, GA</t>
  </si>
  <si>
    <t>GA</t>
  </si>
  <si>
    <t>Georgia</t>
  </si>
  <si>
    <t>Daphne-Fairhope-Foley, AL</t>
  </si>
  <si>
    <t>Pocatello, ID</t>
  </si>
  <si>
    <t>Barnstable Town, MA</t>
  </si>
  <si>
    <t>MA</t>
  </si>
  <si>
    <t>Massachusetts</t>
  </si>
  <si>
    <t>MI</t>
  </si>
  <si>
    <t>Michigan</t>
  </si>
  <si>
    <t>Columbus, IN</t>
  </si>
  <si>
    <t>Kansas City, MO-KS</t>
  </si>
  <si>
    <t>Bay City, MI</t>
  </si>
  <si>
    <t>Killeen-Temple, TX</t>
  </si>
  <si>
    <t>Wheeling, WV-OH</t>
  </si>
  <si>
    <t>MO</t>
  </si>
  <si>
    <t>Arkansas</t>
  </si>
  <si>
    <t>Lafayette-West Lafayette, IN</t>
  </si>
  <si>
    <t>Cedar Rapids, IA</t>
  </si>
  <si>
    <t>IA</t>
  </si>
  <si>
    <t>Iowa</t>
  </si>
  <si>
    <t>St. Cloud, MN</t>
  </si>
  <si>
    <t>MN</t>
  </si>
  <si>
    <t>Memphis, TN-MS-AR</t>
  </si>
  <si>
    <t>AR</t>
  </si>
  <si>
    <t>Mississippi</t>
  </si>
  <si>
    <t>Corvallis, OR</t>
  </si>
  <si>
    <t>OR</t>
  </si>
  <si>
    <t>Oregon</t>
  </si>
  <si>
    <t>Kennewick-Richland, WA</t>
  </si>
  <si>
    <t>New York-Jersey City-White Plains, NY-NJ</t>
  </si>
  <si>
    <t>Charleston-North Charleston, SC</t>
  </si>
  <si>
    <t>Hagerstown-Martinsburg, MD-WV</t>
  </si>
  <si>
    <t>Reading, PA</t>
  </si>
  <si>
    <t>Pittsfield, MA</t>
  </si>
  <si>
    <t>Albuquerque, NM</t>
  </si>
  <si>
    <t>NM</t>
  </si>
  <si>
    <t>New Mexico</t>
  </si>
  <si>
    <t>Macon-Bibb County, GA</t>
  </si>
  <si>
    <t>Waterloo-Cedar Falls, IA</t>
  </si>
  <si>
    <t>Altoona, PA</t>
  </si>
  <si>
    <t>St. Louis, MO-IL</t>
  </si>
  <si>
    <t>Idaho Falls, ID</t>
  </si>
  <si>
    <t>Rockford, IL</t>
  </si>
  <si>
    <t>Cincinnati, OH-KY-IN</t>
  </si>
  <si>
    <t>Columbia, MO</t>
  </si>
  <si>
    <t>Charleston, WV</t>
  </si>
  <si>
    <t>Shreveport-Bossier City, LA</t>
  </si>
  <si>
    <t>Roanoke, VA</t>
  </si>
  <si>
    <t>Boulder, CO</t>
  </si>
  <si>
    <t>Lexington-Fayette, KY</t>
  </si>
  <si>
    <t>Texarkana, TX-AR</t>
  </si>
  <si>
    <t>UT</t>
  </si>
  <si>
    <t>Utah</t>
  </si>
  <si>
    <t>Huntington-Ashland, WV-KY-OH</t>
  </si>
  <si>
    <t>Cleveland, TN</t>
  </si>
  <si>
    <t>College Station-Bryan, TX</t>
  </si>
  <si>
    <t>Palm Bay-Melbourne-Titusville, FL</t>
  </si>
  <si>
    <t>Providence-Warwick, RI-MA</t>
  </si>
  <si>
    <t>Rhode Island</t>
  </si>
  <si>
    <t>Weirton-Steubenville, WV-OH</t>
  </si>
  <si>
    <t>Valdosta, GA</t>
  </si>
  <si>
    <t>Binghamton, NY</t>
  </si>
  <si>
    <t>Green Bay, WI</t>
  </si>
  <si>
    <t>Savannah, GA</t>
  </si>
  <si>
    <t>Montgomery County-Bucks County-Chester County, PA</t>
  </si>
  <si>
    <t>Louisville/Jefferson County, KY-IN</t>
  </si>
  <si>
    <t>Asheville, NC</t>
  </si>
  <si>
    <t>Bismarck, ND</t>
  </si>
  <si>
    <t>ND</t>
  </si>
  <si>
    <t>North Dakota</t>
  </si>
  <si>
    <t>Camden, NJ</t>
  </si>
  <si>
    <t>Wichita, KS</t>
  </si>
  <si>
    <t>Charlotte-Concord-Gastonia, NC-SC</t>
  </si>
  <si>
    <t>Logan, UT-ID</t>
  </si>
  <si>
    <t>Lake Charles, LA</t>
  </si>
  <si>
    <t>Battle Creek, MI</t>
  </si>
  <si>
    <t>Columbia, SC</t>
  </si>
  <si>
    <t>Abilene, TX</t>
  </si>
  <si>
    <t>Jefferson City, MO</t>
  </si>
  <si>
    <t>Appleton, WI</t>
  </si>
  <si>
    <t>Johnstown, PA</t>
  </si>
  <si>
    <t>Brownsville-Harlingen, TX</t>
  </si>
  <si>
    <t>Oklahoma City, OK</t>
  </si>
  <si>
    <t>OK</t>
  </si>
  <si>
    <t>Oklahoma</t>
  </si>
  <si>
    <t>Nashville-Davidson--Murfreesboro--Franklin, TN</t>
  </si>
  <si>
    <t>Billings, MT</t>
  </si>
  <si>
    <t>MT</t>
  </si>
  <si>
    <t>Montana</t>
  </si>
  <si>
    <t>Allentown-Bethlehem-Easton, PA-NJ</t>
  </si>
  <si>
    <t>Duluth, MN-WI</t>
  </si>
  <si>
    <t>Canton-Massillon, OH</t>
  </si>
  <si>
    <t>Carson City, NV</t>
  </si>
  <si>
    <t>NV</t>
  </si>
  <si>
    <t>Nevada</t>
  </si>
  <si>
    <t>Johnson City, TN</t>
  </si>
  <si>
    <t>Great Falls, MT</t>
  </si>
  <si>
    <t>South Bend-Mishawaka, IN-MI</t>
  </si>
  <si>
    <t>Nebraska</t>
  </si>
  <si>
    <t>Fargo, ND-MN</t>
  </si>
  <si>
    <t>Chattanooga, TN-GA</t>
  </si>
  <si>
    <t>Wilmington, DE-MD-NJ</t>
  </si>
  <si>
    <t>State College, PA</t>
  </si>
  <si>
    <t>Champaign-Urbana, IL</t>
  </si>
  <si>
    <t>Punta Gorda, FL</t>
  </si>
  <si>
    <t>Durham-Chapel Hill, NC</t>
  </si>
  <si>
    <t>Columbus, GA-AL</t>
  </si>
  <si>
    <t>Elmira, NY</t>
  </si>
  <si>
    <t>Jackson, TN</t>
  </si>
  <si>
    <t>Eau Claire, WI</t>
  </si>
  <si>
    <t>Burlington-South Burlington, VT</t>
  </si>
  <si>
    <t>VT</t>
  </si>
  <si>
    <t>Vermont</t>
  </si>
  <si>
    <t>Clarksville, TN-KY</t>
  </si>
  <si>
    <t>Springfield, MO</t>
  </si>
  <si>
    <t>Homosassa Springs, FL</t>
  </si>
  <si>
    <t>Portland-Vancouver-Hillsboro, OR-WA</t>
  </si>
  <si>
    <t>Springfield, OH</t>
  </si>
  <si>
    <t>Athens-Clarke County, GA</t>
  </si>
  <si>
    <t>Terre Haute, IN</t>
  </si>
  <si>
    <t>Lansing-East Lansing, MI</t>
  </si>
  <si>
    <t>Sierra Vista-Douglas, AZ</t>
  </si>
  <si>
    <t>AZ</t>
  </si>
  <si>
    <t>Arizona</t>
  </si>
  <si>
    <t>Flagstaff, AZ</t>
  </si>
  <si>
    <t>Florence-Muscle Shoals, AL</t>
  </si>
  <si>
    <t>Dallas-Plano-Irving, TX</t>
  </si>
  <si>
    <t>Walla Walla, WA</t>
  </si>
  <si>
    <t>Madison, WI</t>
  </si>
  <si>
    <t>Lawton, OK</t>
  </si>
  <si>
    <t>Jackson, MS</t>
  </si>
  <si>
    <t>MS</t>
  </si>
  <si>
    <t>Jonesboro, AR</t>
  </si>
  <si>
    <t>Fort Smith, AR-OK</t>
  </si>
  <si>
    <t>Tulsa, OK</t>
  </si>
  <si>
    <t>Lubbock, TX</t>
  </si>
  <si>
    <t>Portland-South Portland, ME</t>
  </si>
  <si>
    <t>Fayetteville, NC</t>
  </si>
  <si>
    <t>Harrisburg-Carlisle, PA</t>
  </si>
  <si>
    <t>Rapid City, SD</t>
  </si>
  <si>
    <t>SD</t>
  </si>
  <si>
    <t>Sioux City, IA-NE-SD</t>
  </si>
  <si>
    <t>Des Moines-West Des Moines, IA</t>
  </si>
  <si>
    <t>Florence, SC</t>
  </si>
  <si>
    <t>Winston-Salem, NC</t>
  </si>
  <si>
    <t>Owensboro, KY</t>
  </si>
  <si>
    <t>Elgin, IL</t>
  </si>
  <si>
    <t>Bloomington, IL</t>
  </si>
  <si>
    <t>Muncie, IN</t>
  </si>
  <si>
    <t>Columbus, OH</t>
  </si>
  <si>
    <t>Philadelphia, PA</t>
  </si>
  <si>
    <t>Rochester, MN</t>
  </si>
  <si>
    <t>Las Cruces, NM</t>
  </si>
  <si>
    <t>Lawrence, KS</t>
  </si>
  <si>
    <t>Dubuque, IA</t>
  </si>
  <si>
    <t>Odessa, TX</t>
  </si>
  <si>
    <t>Rocky Mount, NC</t>
  </si>
  <si>
    <t>Colorado Springs, CO</t>
  </si>
  <si>
    <t>El Paso, TX</t>
  </si>
  <si>
    <t>Elkhart-Goshen, IN</t>
  </si>
  <si>
    <t>Erie, PA</t>
  </si>
  <si>
    <t>Pensacola-Ferry Pass-Brent, FL</t>
  </si>
  <si>
    <t>Cambridge-Newton-Framingham, MA</t>
  </si>
  <si>
    <t>Gadsden, AL</t>
  </si>
  <si>
    <t>CT</t>
  </si>
  <si>
    <t>Connecticut</t>
  </si>
  <si>
    <t>Waco, TX</t>
  </si>
  <si>
    <t>Little Rock-North Little Rock-Conway, AR</t>
  </si>
  <si>
    <t>Beckley, WV</t>
  </si>
  <si>
    <t>Deltona-Daytona Beach-Ormond Beach, FL</t>
  </si>
  <si>
    <t>Rome, GA</t>
  </si>
  <si>
    <t>Fond du Lac, WI</t>
  </si>
  <si>
    <t>Hattiesburg, MS</t>
  </si>
  <si>
    <t>Winchester, VA-WV</t>
  </si>
  <si>
    <t>Toledo, OH</t>
  </si>
  <si>
    <t>Tallahassee, FL</t>
  </si>
  <si>
    <t>Enid, OK</t>
  </si>
  <si>
    <t>Hot Springs, AR</t>
  </si>
  <si>
    <t>Flint, MI</t>
  </si>
  <si>
    <t>Dothan, AL</t>
  </si>
  <si>
    <t>Victoria, TX</t>
  </si>
  <si>
    <t>Grand Forks, ND-MN</t>
  </si>
  <si>
    <t>Alexandria, LA</t>
  </si>
  <si>
    <t>Sherman-Denison, TX</t>
  </si>
  <si>
    <t>Longview, TX</t>
  </si>
  <si>
    <t>Ponce, PR</t>
  </si>
  <si>
    <t>Greensboro-High Point, NC</t>
  </si>
  <si>
    <t>Tuscaloosa, AL</t>
  </si>
  <si>
    <t>Gainesville, GA</t>
  </si>
  <si>
    <t>Grand Island, NE</t>
  </si>
  <si>
    <t>NE</t>
  </si>
  <si>
    <t>Morristown, TN</t>
  </si>
  <si>
    <t>Springfield, MA</t>
  </si>
  <si>
    <t>Beaumont-Port Arthur, TX</t>
  </si>
  <si>
    <t>Harrisonburg, VA</t>
  </si>
  <si>
    <t>Davenport-Moline-Rock Island, IA-IL</t>
  </si>
  <si>
    <t>Utica-Rome, NY</t>
  </si>
  <si>
    <t>McAllen-Edinburg-Mission, TX</t>
  </si>
  <si>
    <t>Manchester-Nashua, NH</t>
  </si>
  <si>
    <t>NH</t>
  </si>
  <si>
    <t>New Hampshire</t>
  </si>
  <si>
    <t>Urban Honolulu, HI</t>
  </si>
  <si>
    <t>HI</t>
  </si>
  <si>
    <t>Hawaii</t>
  </si>
  <si>
    <t>Mayagüez, PR</t>
  </si>
  <si>
    <t>Warner Robins, GA</t>
  </si>
  <si>
    <t>La Crosse-Onalaska, WI-MN</t>
  </si>
  <si>
    <t>Kokomo, IN</t>
  </si>
  <si>
    <t>San Angelo, TX</t>
  </si>
  <si>
    <t>Topeka, KS</t>
  </si>
  <si>
    <t>Jackson, MI</t>
  </si>
  <si>
    <t>Medford, OR</t>
  </si>
  <si>
    <t>Watertown-Fort Drum, NY</t>
  </si>
  <si>
    <t>New Orleans-Metairie, LA</t>
  </si>
  <si>
    <t>Twin Falls, ID</t>
  </si>
  <si>
    <t>Iowa City, IA</t>
  </si>
  <si>
    <t>Grants Pass, OR</t>
  </si>
  <si>
    <t>Kalamazoo-Portage, MI</t>
  </si>
  <si>
    <t>Kankakee, IL</t>
  </si>
  <si>
    <t>Dover, DE</t>
  </si>
  <si>
    <t>DE</t>
  </si>
  <si>
    <t>Delaware</t>
  </si>
  <si>
    <t>Coeur d'Alene, ID</t>
  </si>
  <si>
    <t>Michigan City-La Porte, IN</t>
  </si>
  <si>
    <t>Orlando-Kissimmee-Sanford, FL</t>
  </si>
  <si>
    <t>Lincoln, NE</t>
  </si>
  <si>
    <t>Lancaster, PA</t>
  </si>
  <si>
    <t>Warren-Troy-Farmington Hills, MI</t>
  </si>
  <si>
    <t>Cheyenne, WY</t>
  </si>
  <si>
    <t>WY</t>
  </si>
  <si>
    <t>Wyoming</t>
  </si>
  <si>
    <t>Decatur, AL</t>
  </si>
  <si>
    <t>Lebanon, PA</t>
  </si>
  <si>
    <t>Auburn-Opelika, AL</t>
  </si>
  <si>
    <t>Cape Coral-Fort Myers, FL</t>
  </si>
  <si>
    <t>Huntsville, AL</t>
  </si>
  <si>
    <t>Rochester, NY</t>
  </si>
  <si>
    <t>Williamsport, PA</t>
  </si>
  <si>
    <t>Decatur, IL</t>
  </si>
  <si>
    <t>Syracuse, NY</t>
  </si>
  <si>
    <t>Ocala, FL</t>
  </si>
  <si>
    <t>Salem, OR</t>
  </si>
  <si>
    <t>Peoria, IL</t>
  </si>
  <si>
    <t>Port St. Lucie, FL</t>
  </si>
  <si>
    <t>Midland, TX</t>
  </si>
  <si>
    <t>Springfield, IL</t>
  </si>
  <si>
    <t>Grand Junction, CO</t>
  </si>
  <si>
    <t>Miami-Miami Beach-Kendall, FL</t>
  </si>
  <si>
    <t>Midland, MI</t>
  </si>
  <si>
    <t>Missoula, MT</t>
  </si>
  <si>
    <t>Mobile, AL</t>
  </si>
  <si>
    <t>Lake Havasu City-Kingman, AZ</t>
  </si>
  <si>
    <t>Morgantown, WV</t>
  </si>
  <si>
    <t>Bloomington, IN</t>
  </si>
  <si>
    <t>Monroe, MI</t>
  </si>
  <si>
    <t>Dalton, GA</t>
  </si>
  <si>
    <t>Nassau County-Suffolk County, NY</t>
  </si>
  <si>
    <t>Casper, WY</t>
  </si>
  <si>
    <t>Wilmington, NC</t>
  </si>
  <si>
    <t>Boston, MA</t>
  </si>
  <si>
    <t>Crestview-Fort Walton Beach-Destin, FL</t>
  </si>
  <si>
    <t>Jacksonville, NC</t>
  </si>
  <si>
    <t>Monroe, LA</t>
  </si>
  <si>
    <t>Spokane-Spokane Valley, WA</t>
  </si>
  <si>
    <t>Bangor, ME</t>
  </si>
  <si>
    <t>Tacoma-Lakewood, WA</t>
  </si>
  <si>
    <t>Tucson, AZ</t>
  </si>
  <si>
    <t>Greenville, NC</t>
  </si>
  <si>
    <t>Lakeland-Winter Haven, FL</t>
  </si>
  <si>
    <t>Akron, OH</t>
  </si>
  <si>
    <t>Manhattan, KS</t>
  </si>
  <si>
    <t>Pueblo, CO</t>
  </si>
  <si>
    <t>Mansfield, OH</t>
  </si>
  <si>
    <t>Janesville-Beloit, WI</t>
  </si>
  <si>
    <t>Rockingham County-Strafford County, NH</t>
  </si>
  <si>
    <t>Saginaw, MI</t>
  </si>
  <si>
    <t>Farmington, NM</t>
  </si>
  <si>
    <t>Santa Fe, NM</t>
  </si>
  <si>
    <t>Sheboygan, WI</t>
  </si>
  <si>
    <t>Mount Vernon-Anacortes, WA</t>
  </si>
  <si>
    <t>Tyler, TX</t>
  </si>
  <si>
    <t>Spartanburg, SC</t>
  </si>
  <si>
    <t>Reno, NV</t>
  </si>
  <si>
    <t>Ames, IA</t>
  </si>
  <si>
    <t>Sumter, SC</t>
  </si>
  <si>
    <t>Hammond, LA</t>
  </si>
  <si>
    <t>District of Columbia</t>
  </si>
  <si>
    <t>Ithaca, NY</t>
  </si>
  <si>
    <t>Kingston, NY</t>
  </si>
  <si>
    <t>Glens Falls, NY</t>
  </si>
  <si>
    <t>St. George, UT</t>
  </si>
  <si>
    <t>Ann Arbor, MI</t>
  </si>
  <si>
    <t>Detroit-Dearborn-Livonia, MI</t>
  </si>
  <si>
    <t>Goldsboro, NC</t>
  </si>
  <si>
    <t>Laredo, TX</t>
  </si>
  <si>
    <t>Greeley, CO</t>
  </si>
  <si>
    <t>Bellingham, WA</t>
  </si>
  <si>
    <t>Oshkosh-Neenah, WI</t>
  </si>
  <si>
    <t>Parkersburg-Vienna, WV</t>
  </si>
  <si>
    <t>Yakima, WA</t>
  </si>
  <si>
    <t>York-Hanover, PA</t>
  </si>
  <si>
    <t>Yuma, AZ</t>
  </si>
  <si>
    <t>CBSA #</t>
  </si>
  <si>
    <t>Adj'd Labor</t>
  </si>
  <si>
    <t>Check</t>
  </si>
  <si>
    <t>S/B = 0)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</si>
  <si>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</si>
  <si>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</si>
  <si>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</si>
  <si>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</si>
  <si>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</si>
  <si>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</si>
  <si>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</si>
  <si>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</si>
  <si>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</si>
  <si>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</si>
  <si>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</si>
  <si>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</si>
  <si>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</si>
  <si>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TO</t>
  </si>
  <si>
    <t>TP</t>
  </si>
  <si>
    <t>SA</t>
  </si>
  <si>
    <t>SB</t>
  </si>
  <si>
    <t>SE</t>
  </si>
  <si>
    <t>SF</t>
  </si>
  <si>
    <t>SG</t>
  </si>
  <si>
    <t>SH</t>
  </si>
  <si>
    <t>SI</t>
  </si>
  <si>
    <t>SJ</t>
  </si>
  <si>
    <t>SK</t>
  </si>
  <si>
    <t>SL</t>
  </si>
  <si>
    <t>Clinical Category</t>
  </si>
  <si>
    <t>Major Joint Replacement or Spinal Surgery</t>
  </si>
  <si>
    <t>0-5</t>
  </si>
  <si>
    <t>6-9</t>
  </si>
  <si>
    <t>10-23</t>
  </si>
  <si>
    <t>Other Orthopedic</t>
  </si>
  <si>
    <t>Medical Management</t>
  </si>
  <si>
    <t>Non-Orthopedic Surgery and Acute Neurologic</t>
  </si>
  <si>
    <t>Section GG</t>
  </si>
  <si>
    <t>Function Score</t>
  </si>
  <si>
    <t>Extensive services</t>
  </si>
  <si>
    <t>Clinical conditions</t>
  </si>
  <si>
    <t>Depression</t>
  </si>
  <si>
    <t>Number of restorative nursing services</t>
  </si>
  <si>
    <t>GG- based function score</t>
  </si>
  <si>
    <t>Tracheostomy
&amp; Ventilator</t>
  </si>
  <si>
    <t>0-14</t>
  </si>
  <si>
    <t>Tracheostomy or Ventilator</t>
  </si>
  <si>
    <t>Infection</t>
  </si>
  <si>
    <t>HE2/HD2</t>
  </si>
  <si>
    <t>Serious medical
conditions e.g. comatose, septicemia, respiratory therapy</t>
  </si>
  <si>
    <t>Yes</t>
  </si>
  <si>
    <t>HE1/HD1</t>
  </si>
  <si>
    <t>No</t>
  </si>
  <si>
    <t>HC2/HB2</t>
  </si>
  <si>
    <t>6-14</t>
  </si>
  <si>
    <t>HC1/HB1</t>
  </si>
  <si>
    <t>LE2/LD2</t>
  </si>
  <si>
    <t>Serious medical conditions e.g. radiation therapy or dialysis</t>
  </si>
  <si>
    <t>LE1/LD1</t>
  </si>
  <si>
    <t>LC2/LB2</t>
  </si>
  <si>
    <t>LC1/LB1</t>
  </si>
  <si>
    <t>CE2/CD2</t>
  </si>
  <si>
    <t>Conditions requiring
complex medical care e.g. pneumonia, surgical wounds, burns</t>
  </si>
  <si>
    <t>CE1/CD1</t>
  </si>
  <si>
    <t>CC2/CB2</t>
  </si>
  <si>
    <t>15-16</t>
  </si>
  <si>
    <t>CC1/CB1</t>
  </si>
  <si>
    <t>BB2/BA2</t>
  </si>
  <si>
    <t>Behavioral or cognitive symptoms</t>
  </si>
  <si>
    <t>2 or more</t>
  </si>
  <si>
    <t>11-16</t>
  </si>
  <si>
    <t>BB1/BA1</t>
  </si>
  <si>
    <t>0-1</t>
  </si>
  <si>
    <t>PE2/PD2</t>
  </si>
  <si>
    <t>Assistance with daily
living and general supervision</t>
  </si>
  <si>
    <t>PE1/PD1</t>
  </si>
  <si>
    <t>PC2/PB2</t>
  </si>
  <si>
    <t>PC1/PB1</t>
  </si>
  <si>
    <t>RUG-IV</t>
  </si>
  <si>
    <t>Nursing RUG</t>
  </si>
  <si>
    <t>None</t>
  </si>
  <si>
    <t>Neither</t>
  </si>
  <si>
    <t>Either</t>
  </si>
  <si>
    <t>Both</t>
  </si>
  <si>
    <t>Any one</t>
  </si>
  <si>
    <t>Any two</t>
  </si>
  <si>
    <t>All three</t>
  </si>
  <si>
    <t>Presence of Acute Neurologic Condition,</t>
  </si>
  <si>
    <t>SLP-Related Comorbidity, or Cognitive Impairment</t>
  </si>
  <si>
    <t>Mechanically Altered Diet or</t>
  </si>
  <si>
    <t>Swallowing Disorder</t>
  </si>
  <si>
    <t>NA</t>
  </si>
  <si>
    <t>NB</t>
  </si>
  <si>
    <t>NF</t>
  </si>
  <si>
    <t>Non-CM</t>
  </si>
  <si>
    <t>Days 1-3</t>
  </si>
  <si>
    <t>Days 4-20</t>
  </si>
  <si>
    <t>Days 21-27</t>
  </si>
  <si>
    <t>Days 28-34</t>
  </si>
  <si>
    <t>Days 35-41</t>
  </si>
  <si>
    <t>Days 42-48</t>
  </si>
  <si>
    <t>Days 49-55</t>
  </si>
  <si>
    <t>PT &amp; OT decrease by 2% per week after the third week</t>
  </si>
  <si>
    <t>Non-Therapy Ancillary (NTA) is 300% for Days 1-3</t>
  </si>
  <si>
    <t>Base Rate</t>
  </si>
  <si>
    <t>Days 63-69</t>
  </si>
  <si>
    <t>Days 70-76</t>
  </si>
  <si>
    <t>Days 77-83</t>
  </si>
  <si>
    <t>Days 84-90</t>
  </si>
  <si>
    <t>Days 98-100</t>
  </si>
  <si>
    <t>High CMI</t>
  </si>
  <si>
    <t>Low CMI</t>
  </si>
  <si>
    <t>Average CMI</t>
  </si>
  <si>
    <t>Federal Rate/Base Rate</t>
  </si>
  <si>
    <t>High Payment</t>
  </si>
  <si>
    <t>Low Payment</t>
  </si>
  <si>
    <t>Average Payment</t>
  </si>
  <si>
    <t>PT &amp; OT decrease by 2% per week beginning in the third week</t>
  </si>
  <si>
    <t>Forecast Error</t>
  </si>
  <si>
    <t>Multifactor Productivity Adjustment (MFP)</t>
  </si>
  <si>
    <t>MFP Adjusted Market Basket Update</t>
  </si>
  <si>
    <t>Budget Neutrality Factor</t>
  </si>
  <si>
    <t>Mix Group</t>
  </si>
  <si>
    <t>PT/OT Case</t>
  </si>
  <si>
    <t>SLP Case</t>
  </si>
  <si>
    <t>NTA Case</t>
  </si>
  <si>
    <t>Reduced to</t>
  </si>
  <si>
    <t xml:space="preserve">Select group &gt;&gt;&gt; </t>
  </si>
  <si>
    <t>PT/OT is</t>
  </si>
  <si>
    <t>AXIOM HEALTHCARE GROUP</t>
  </si>
  <si>
    <t>Days 56-62</t>
  </si>
  <si>
    <t>Days 91-97</t>
  </si>
  <si>
    <t>FY 2019</t>
  </si>
  <si>
    <t>FY 2018</t>
  </si>
  <si>
    <t>Prior Year Wage Index</t>
  </si>
  <si>
    <t xml:space="preserve">  &lt;&lt;&lt;&lt;&lt;&lt;&lt; Select County</t>
  </si>
  <si>
    <t>High</t>
  </si>
  <si>
    <t>Average</t>
  </si>
  <si>
    <t>Low</t>
  </si>
  <si>
    <t>Resident Name:</t>
  </si>
  <si>
    <t>Factor</t>
  </si>
  <si>
    <t>VBP</t>
  </si>
  <si>
    <t>Resident</t>
  </si>
  <si>
    <t>Days</t>
  </si>
  <si>
    <t>Revenue</t>
  </si>
  <si>
    <t>check:</t>
  </si>
  <si>
    <t>FY 2021</t>
  </si>
  <si>
    <t>Sacramento-Roseville-Folsom, CA</t>
  </si>
  <si>
    <t>San Diego-Chula Vista-Carlsbad, CA</t>
  </si>
  <si>
    <t>San Francisco-San Mateo-Redwood City, CA</t>
  </si>
  <si>
    <t>San Luis Obispo-Paso Robles, CA</t>
  </si>
  <si>
    <t>Vallejo, CA</t>
  </si>
  <si>
    <t>Santa Rosa-Petaluma, CA</t>
  </si>
  <si>
    <t>Visalia, CA</t>
  </si>
  <si>
    <t>Anniston-Oxford, AL</t>
  </si>
  <si>
    <t>N/A</t>
  </si>
  <si>
    <t>Phoenix-Mesa-Chandler, AZ</t>
  </si>
  <si>
    <t>Prescott Valley-Prescott, AZ</t>
  </si>
  <si>
    <t>Fayetteville-Springdale-Rogers, AR</t>
  </si>
  <si>
    <t>Fort Lauderdale-Pompano Beach-Sunrise, FL</t>
  </si>
  <si>
    <t>Naples-Marco Island, FL</t>
  </si>
  <si>
    <t>Niles, MI</t>
  </si>
  <si>
    <t>Mankato, MN</t>
  </si>
  <si>
    <t>Gulfport-Biloxi, MS</t>
  </si>
  <si>
    <t>Trenton-Princeton, NJ</t>
  </si>
  <si>
    <t>Buffalo-Cheektowaga, NY</t>
  </si>
  <si>
    <t>Raleigh-Cary, NC</t>
  </si>
  <si>
    <t>Bend, OR</t>
  </si>
  <si>
    <t>Eugene-Springfield, OR</t>
  </si>
  <si>
    <t>Scranton--Wilkes-Barre, PA</t>
  </si>
  <si>
    <t>San Juan-Bayamón-Caguas, PR</t>
  </si>
  <si>
    <t>Kingsport-Bristol, TN-VA</t>
  </si>
  <si>
    <t>Fort Worth-Arlington-Grapevine, TX</t>
  </si>
  <si>
    <t>Seattle-Bellevue-Kent, WA</t>
  </si>
  <si>
    <t>Bremerton-Silverdale-Port Orchard, WA</t>
  </si>
  <si>
    <t>Olympia-Lacey-Tumwater, WA</t>
  </si>
  <si>
    <t>Milwaukee-Waukesha, WI</t>
  </si>
  <si>
    <t>FY 2022</t>
  </si>
  <si>
    <t>FY 2023</t>
  </si>
  <si>
    <t>Market Basket Update</t>
  </si>
  <si>
    <t>FY 2024</t>
  </si>
  <si>
    <t>TABLE 5:  PDPM Case-Mix Adjusted Federal Rates and Associated Indexes - URBAN</t>
  </si>
  <si>
    <t>TABLE 6:  PDPM Case-Mix Adjusted Federal Rates and Associated Indexes - RURAL</t>
  </si>
  <si>
    <t>Calculations are based on Final Rule Correction published in Federal Register Volume 88, No. 191 on October 4, 2023</t>
  </si>
  <si>
    <t>FY 2025</t>
  </si>
  <si>
    <t>TABLE 20: Labor-Related Relative Importance</t>
  </si>
  <si>
    <t>TABLE 4:  FY 2025 Unadjusted Federal Rate Per Diem - RURAL</t>
  </si>
  <si>
    <t>TABLE 3:  FY 2025 Unadjusted Federal Rate Per Diem - URBAN</t>
  </si>
  <si>
    <t>ALAMEDA, CA</t>
  </si>
  <si>
    <t>BUTTE, CA</t>
  </si>
  <si>
    <t>CONTRA COSTA, CA</t>
  </si>
  <si>
    <t>EL DORADO, CA</t>
  </si>
  <si>
    <t>FRESNO, CA</t>
  </si>
  <si>
    <t>IMPERIAL, CA</t>
  </si>
  <si>
    <t>KERN, CA</t>
  </si>
  <si>
    <t>KINGS, CA</t>
  </si>
  <si>
    <t>LOS ANGELES, CA</t>
  </si>
  <si>
    <t>MADERA, CA</t>
  </si>
  <si>
    <t>MARIN, CA</t>
  </si>
  <si>
    <t>MERCED, CA</t>
  </si>
  <si>
    <t>MONTEREY, CA</t>
  </si>
  <si>
    <t>NAPA, CA</t>
  </si>
  <si>
    <t>ORANGE, CA</t>
  </si>
  <si>
    <t>PLACER, CA</t>
  </si>
  <si>
    <t>RIVERSIDE, CA</t>
  </si>
  <si>
    <t>SACRAMENTO, CA</t>
  </si>
  <si>
    <t>SAN BENITO, CA</t>
  </si>
  <si>
    <t>SAN BERNARDINO, CA</t>
  </si>
  <si>
    <t>SAN DIEGO, CA</t>
  </si>
  <si>
    <t>SAN FRANCISCO, CA</t>
  </si>
  <si>
    <t>SAN JOAQUIN, CA</t>
  </si>
  <si>
    <t>SAN LUIS OBISPO, CA</t>
  </si>
  <si>
    <t>SAN MATEO, CA</t>
  </si>
  <si>
    <t>SANTA BARBARA, CA</t>
  </si>
  <si>
    <t>SANTA CLARA, CA</t>
  </si>
  <si>
    <t>SANTA CRUZ, CA</t>
  </si>
  <si>
    <t>SHASTA, CA</t>
  </si>
  <si>
    <t>SOLANO, CA</t>
  </si>
  <si>
    <t>SONOMA, CA</t>
  </si>
  <si>
    <t>STANISLAUS, CA</t>
  </si>
  <si>
    <t>SUTTER, CA</t>
  </si>
  <si>
    <t>TULARE, CA</t>
  </si>
  <si>
    <t>VENTURA, CA</t>
  </si>
  <si>
    <t>YOLO, CA</t>
  </si>
  <si>
    <t>YUBA, CA</t>
  </si>
  <si>
    <t>36084</t>
  </si>
  <si>
    <t>17020</t>
  </si>
  <si>
    <t>40900</t>
  </si>
  <si>
    <t>23420</t>
  </si>
  <si>
    <t>20940</t>
  </si>
  <si>
    <t>12540</t>
  </si>
  <si>
    <t>25260</t>
  </si>
  <si>
    <t>31084</t>
  </si>
  <si>
    <t>42034</t>
  </si>
  <si>
    <t>32900</t>
  </si>
  <si>
    <t>41500</t>
  </si>
  <si>
    <t>34900</t>
  </si>
  <si>
    <t>11244</t>
  </si>
  <si>
    <t>40140</t>
  </si>
  <si>
    <t>41940</t>
  </si>
  <si>
    <t>41740</t>
  </si>
  <si>
    <t>41884</t>
  </si>
  <si>
    <t>44700</t>
  </si>
  <si>
    <t>42020</t>
  </si>
  <si>
    <t>42200</t>
  </si>
  <si>
    <t>42100</t>
  </si>
  <si>
    <t>39820</t>
  </si>
  <si>
    <t>46700</t>
  </si>
  <si>
    <t>42220</t>
  </si>
  <si>
    <t>33700</t>
  </si>
  <si>
    <t>49700</t>
  </si>
  <si>
    <t>47300</t>
  </si>
  <si>
    <t>37100</t>
  </si>
  <si>
    <t>Oakland-Fremont-Berkeley, CA</t>
  </si>
  <si>
    <t>Bakersfield-Delano, CA</t>
  </si>
  <si>
    <t>Stockton-Lodi, CA</t>
  </si>
  <si>
    <t>ACADIA, LA</t>
  </si>
  <si>
    <t>ADA, ID</t>
  </si>
  <si>
    <t>ADAMS, CO</t>
  </si>
  <si>
    <t>ADAMS, PA</t>
  </si>
  <si>
    <t>AGUADA, PR</t>
  </si>
  <si>
    <t>AGUADILLA, PR</t>
  </si>
  <si>
    <t>AGUAS BUENAS, PR</t>
  </si>
  <si>
    <t>AIBONITO, PR</t>
  </si>
  <si>
    <t>AIKEN, SC</t>
  </si>
  <si>
    <t>ALACHUA, FL</t>
  </si>
  <si>
    <t>ALAMANCE, NC</t>
  </si>
  <si>
    <t>ALBANY, NY</t>
  </si>
  <si>
    <t>ALBEMARLE, VA</t>
  </si>
  <si>
    <t>ALEXANDER, IL</t>
  </si>
  <si>
    <t>ALEXANDER, NC</t>
  </si>
  <si>
    <t>ALEXANDRIA CITY, VA</t>
  </si>
  <si>
    <t>ALLEGHENY, PA</t>
  </si>
  <si>
    <t>ALLEN, IN</t>
  </si>
  <si>
    <t>ALLEN, KY</t>
  </si>
  <si>
    <t>ALLEN, OH</t>
  </si>
  <si>
    <t>AMELIA, VA</t>
  </si>
  <si>
    <t>AMHERST, VA</t>
  </si>
  <si>
    <t>ANASCO, PR</t>
  </si>
  <si>
    <t>ANCHORAGE, AK</t>
  </si>
  <si>
    <t>ANDERSON, SC</t>
  </si>
  <si>
    <t>ANDERSON, TN</t>
  </si>
  <si>
    <t>ANDREW, MO</t>
  </si>
  <si>
    <t>ANDROSCOGGIN, ME</t>
  </si>
  <si>
    <t>ANNE ARUNDEL, MD</t>
  </si>
  <si>
    <t>ANOKA, MN</t>
  </si>
  <si>
    <t>ANSON, NC</t>
  </si>
  <si>
    <t>APPOMATTOX, VA</t>
  </si>
  <si>
    <t>ARANSAS, TX</t>
  </si>
  <si>
    <t>ARAPAHOE, CO</t>
  </si>
  <si>
    <t>ARCHER, TX</t>
  </si>
  <si>
    <t>ARECIBO, PR</t>
  </si>
  <si>
    <t>ARLINGTON, VA</t>
  </si>
  <si>
    <t>ARMSTRONG, PA</t>
  </si>
  <si>
    <t>ARMSTRONG, TX</t>
  </si>
  <si>
    <t>ARROYO, PR</t>
  </si>
  <si>
    <t>ASCENSION, LA</t>
  </si>
  <si>
    <t>ASHTABULA, OH</t>
  </si>
  <si>
    <t>ASOTIN, WA</t>
  </si>
  <si>
    <t>ASSUMPTION, LA</t>
  </si>
  <si>
    <t>ATASCOSA, TX</t>
  </si>
  <si>
    <t>ATLANTIC, NJ</t>
  </si>
  <si>
    <t>AUGUSTA, VA</t>
  </si>
  <si>
    <t>AUSTIN, TX</t>
  </si>
  <si>
    <t>AUTAUGA, AL</t>
  </si>
  <si>
    <t>BAKER, FL</t>
  </si>
  <si>
    <t>BALDWIN, AL</t>
  </si>
  <si>
    <t>BALLARD, KY</t>
  </si>
  <si>
    <t>BALTIMORE CITY, MD</t>
  </si>
  <si>
    <t>BALTIMORE, MD</t>
  </si>
  <si>
    <t>BANDERA, TX</t>
  </si>
  <si>
    <t>BANNOCK, ID</t>
  </si>
  <si>
    <t>BARCELONETA, PR</t>
  </si>
  <si>
    <t>BARNSTABLE, MA</t>
  </si>
  <si>
    <t>BARRANQUITAS, PR</t>
  </si>
  <si>
    <t>BARROW, GA</t>
  </si>
  <si>
    <t>BARRY, MI</t>
  </si>
  <si>
    <t>BARTHOLOMEW, IN</t>
  </si>
  <si>
    <t>BARTOW, GA</t>
  </si>
  <si>
    <t>BASTROP, TX</t>
  </si>
  <si>
    <t>BATES, MO</t>
  </si>
  <si>
    <t>BAY, FL</t>
  </si>
  <si>
    <t>BAY, MI</t>
  </si>
  <si>
    <t>BAYAMON, PR</t>
  </si>
  <si>
    <t>BEAUFORT, SC</t>
  </si>
  <si>
    <t>BEAVER, PA</t>
  </si>
  <si>
    <t>BEDFORD, VA</t>
  </si>
  <si>
    <t>BELL, TX</t>
  </si>
  <si>
    <t>BELMONT, OH</t>
  </si>
  <si>
    <t>BENTON, AR</t>
  </si>
  <si>
    <t>BENTON, IA</t>
  </si>
  <si>
    <t>BENTON, IN</t>
  </si>
  <si>
    <t>BENTON, MN</t>
  </si>
  <si>
    <t>BENTON, MS</t>
  </si>
  <si>
    <t>BENTON, OR</t>
  </si>
  <si>
    <t>BENTON, WA</t>
  </si>
  <si>
    <t>BENZIE, MI</t>
  </si>
  <si>
    <t>BERGEN, NJ</t>
  </si>
  <si>
    <t>BERKELEY, SC</t>
  </si>
  <si>
    <t>BERKELEY, WV</t>
  </si>
  <si>
    <t>BERKS, PA</t>
  </si>
  <si>
    <t>BERKSHIRE, MA</t>
  </si>
  <si>
    <t>BERNALILLO, NM</t>
  </si>
  <si>
    <t>BERRIEN, MI</t>
  </si>
  <si>
    <t>BEXAR, TX</t>
  </si>
  <si>
    <t>BIBB, AL</t>
  </si>
  <si>
    <t>BIBB, GA</t>
  </si>
  <si>
    <t>BLACK HAWK, IA</t>
  </si>
  <si>
    <t>BLAIR, PA</t>
  </si>
  <si>
    <t>BLOUNT, AL</t>
  </si>
  <si>
    <t>BLOUNT, TN</t>
  </si>
  <si>
    <t>BLUE EARTH, MN</t>
  </si>
  <si>
    <t>BOISE, ID</t>
  </si>
  <si>
    <t>BOLLINGER, MO</t>
  </si>
  <si>
    <t>BOND, IL</t>
  </si>
  <si>
    <t>BONNEVILLE, ID</t>
  </si>
  <si>
    <t>BOONE, IA</t>
  </si>
  <si>
    <t>BOONE, IL</t>
  </si>
  <si>
    <t>BOONE, IN</t>
  </si>
  <si>
    <t>BOONE, KY</t>
  </si>
  <si>
    <t>BOONE, MO</t>
  </si>
  <si>
    <t>BOONE, WV</t>
  </si>
  <si>
    <t>BOSQUE, TX</t>
  </si>
  <si>
    <t>BOSSIER, LA</t>
  </si>
  <si>
    <t>BOTETOURT, VA</t>
  </si>
  <si>
    <t>BOULDER, CO</t>
  </si>
  <si>
    <t>BOURBON, KY</t>
  </si>
  <si>
    <t>BOWIE, TX</t>
  </si>
  <si>
    <t>BOYD, KY</t>
  </si>
  <si>
    <t>BRACKEN, KY</t>
  </si>
  <si>
    <t>BRADLEY, TN</t>
  </si>
  <si>
    <t>BRANTLEY, GA</t>
  </si>
  <si>
    <t>BRAZORIA, TX</t>
  </si>
  <si>
    <t>BRAZOS, TX</t>
  </si>
  <si>
    <t>BREMER, IA</t>
  </si>
  <si>
    <t>BREVARD, FL</t>
  </si>
  <si>
    <t>BRISTOL CITY, VA</t>
  </si>
  <si>
    <t>BRISTOL, MA</t>
  </si>
  <si>
    <t>BRISTOL, RI</t>
  </si>
  <si>
    <t>BROADWATER, MT</t>
  </si>
  <si>
    <t>BRONX, NY</t>
  </si>
  <si>
    <t>BROOKE, WV</t>
  </si>
  <si>
    <t>BROOKS, GA</t>
  </si>
  <si>
    <t>BROOME, NY</t>
  </si>
  <si>
    <t>BROOMFIELD, CO</t>
  </si>
  <si>
    <t>BROWARD, FL</t>
  </si>
  <si>
    <t>BROWN, IN</t>
  </si>
  <si>
    <t>BROWN, OH</t>
  </si>
  <si>
    <t>BROWN, WI</t>
  </si>
  <si>
    <t>BRUNSWICK, NC</t>
  </si>
  <si>
    <t>BRYAN, GA</t>
  </si>
  <si>
    <t>BUCHANAN, MO</t>
  </si>
  <si>
    <t>BUCKS, PA</t>
  </si>
  <si>
    <t>BULLITT, KY</t>
  </si>
  <si>
    <t>BUNCOMBE, NC</t>
  </si>
  <si>
    <t>BURKE, GA</t>
  </si>
  <si>
    <t>BURKE, NC</t>
  </si>
  <si>
    <t>BURLEIGH, ND</t>
  </si>
  <si>
    <t>BURLESON, TX</t>
  </si>
  <si>
    <t>BURLINGTON, NJ</t>
  </si>
  <si>
    <t>BUTLER, KS</t>
  </si>
  <si>
    <t>BUTLER, KY</t>
  </si>
  <si>
    <t>BUTLER, OH</t>
  </si>
  <si>
    <t>BUTLER, PA</t>
  </si>
  <si>
    <t>BUTTE, ID</t>
  </si>
  <si>
    <t>BUTTS, GA</t>
  </si>
  <si>
    <t>CABARRUS, NC</t>
  </si>
  <si>
    <t>CABELL, WV</t>
  </si>
  <si>
    <t>CABO ROJO, PR</t>
  </si>
  <si>
    <t>CACHE, UT</t>
  </si>
  <si>
    <t>CADDO, LA</t>
  </si>
  <si>
    <t>CAGUAS, PR</t>
  </si>
  <si>
    <t>CALCASIEU, LA</t>
  </si>
  <si>
    <t>CALDWELL, MO</t>
  </si>
  <si>
    <t>CALDWELL, NC</t>
  </si>
  <si>
    <t>CALDWELL, TX</t>
  </si>
  <si>
    <t>CALHOUN, AL</t>
  </si>
  <si>
    <t>CALHOUN, IL</t>
  </si>
  <si>
    <t>CALHOUN, MI</t>
  </si>
  <si>
    <t>CALHOUN, SC</t>
  </si>
  <si>
    <t>CALLAHAN, TX</t>
  </si>
  <si>
    <t>CALLAWAY, MO</t>
  </si>
  <si>
    <t>CALUMET, WI</t>
  </si>
  <si>
    <t>CALVERT, MD</t>
  </si>
  <si>
    <t>CAMBRIA, PA</t>
  </si>
  <si>
    <t>CAMDEN, NC</t>
  </si>
  <si>
    <t>CAMDEN, NJ</t>
  </si>
  <si>
    <t>CAMERON, LA</t>
  </si>
  <si>
    <t>CAMERON, TX</t>
  </si>
  <si>
    <t>CAMPBELL, KY</t>
  </si>
  <si>
    <t>CAMPBELL, TN</t>
  </si>
  <si>
    <t>CAMPBELL, VA</t>
  </si>
  <si>
    <t>CAMUY, PR</t>
  </si>
  <si>
    <t>CANADIAN, OK</t>
  </si>
  <si>
    <t>CANNON, TN</t>
  </si>
  <si>
    <t>CANOVANAS, PR</t>
  </si>
  <si>
    <t>CANYON, ID</t>
  </si>
  <si>
    <t>CAPE GIRARDEAU, MO</t>
  </si>
  <si>
    <t>CAPE MAY, NJ</t>
  </si>
  <si>
    <t>CAPITOL, CT</t>
  </si>
  <si>
    <t>CARBON, MT</t>
  </si>
  <si>
    <t>CARBON, PA</t>
  </si>
  <si>
    <t>CARLISLE, KY</t>
  </si>
  <si>
    <t>CARLTON, MN</t>
  </si>
  <si>
    <t>CAROLINA, PR</t>
  </si>
  <si>
    <t>CARROLL, GA</t>
  </si>
  <si>
    <t>CARROLL, IN</t>
  </si>
  <si>
    <t>CARROLL, MD</t>
  </si>
  <si>
    <t>CARROLL, OH</t>
  </si>
  <si>
    <t>CARSON CITY, NV</t>
  </si>
  <si>
    <t>CARSON, TX</t>
  </si>
  <si>
    <t>CARTER, KY</t>
  </si>
  <si>
    <t>CARTER, TN</t>
  </si>
  <si>
    <t>CARVER, MN</t>
  </si>
  <si>
    <t>CASCADE, MT</t>
  </si>
  <si>
    <t>CASS, MI</t>
  </si>
  <si>
    <t>CASS, MO</t>
  </si>
  <si>
    <t>CASS, ND</t>
  </si>
  <si>
    <t>CASS, NE</t>
  </si>
  <si>
    <t>CATANO, PR</t>
  </si>
  <si>
    <t>CATAWBA, NC</t>
  </si>
  <si>
    <t>CATOOSA, GA</t>
  </si>
  <si>
    <t>CAYEY, PR</t>
  </si>
  <si>
    <t>CECIL, MD</t>
  </si>
  <si>
    <t>CEIBA, PR</t>
  </si>
  <si>
    <t>CENTRE, PA</t>
  </si>
  <si>
    <t>CHAMBERS, TX</t>
  </si>
  <si>
    <t>CHAMPAIGN, IL</t>
  </si>
  <si>
    <t>CHARLES CITY, VA</t>
  </si>
  <si>
    <t>CHARLES, MD</t>
  </si>
  <si>
    <t>CHARLESTON, SC</t>
  </si>
  <si>
    <t>CHARLOTTE, FL</t>
  </si>
  <si>
    <t>CHARLOTTESVILLE CITY, VA</t>
  </si>
  <si>
    <t>CHATHAM, GA</t>
  </si>
  <si>
    <t>CHATHAM, NC</t>
  </si>
  <si>
    <t>CHATTAHOOCHEE, GA</t>
  </si>
  <si>
    <t>CHEATHAM, TN</t>
  </si>
  <si>
    <t>CHELAN, WA</t>
  </si>
  <si>
    <t>CHEMUNG, NY</t>
  </si>
  <si>
    <t>CHEROKEE, GA</t>
  </si>
  <si>
    <t>CHEROKEE, KS</t>
  </si>
  <si>
    <t>CHESAPEAKE CITY, VA</t>
  </si>
  <si>
    <t>CHESTER, PA</t>
  </si>
  <si>
    <t>CHESTER, SC</t>
  </si>
  <si>
    <t>CHESTER, TN</t>
  </si>
  <si>
    <t>CHESTERFIELD, VA</t>
  </si>
  <si>
    <t>CHILTON, AL</t>
  </si>
  <si>
    <t>CHIPPEWA, WI</t>
  </si>
  <si>
    <t>CHISAGO, MN</t>
  </si>
  <si>
    <t>CHITTENDEN, VT</t>
  </si>
  <si>
    <t>CHRISTIAN, KY</t>
  </si>
  <si>
    <t>CHRISTIAN, MO</t>
  </si>
  <si>
    <t>CIALES, PR</t>
  </si>
  <si>
    <t>CIDRA, PR</t>
  </si>
  <si>
    <t>CITRUS, FL</t>
  </si>
  <si>
    <t>CLACKAMAS, OR</t>
  </si>
  <si>
    <t>CLARK, IN</t>
  </si>
  <si>
    <t>CLARK, KY</t>
  </si>
  <si>
    <t>CLARK, NV</t>
  </si>
  <si>
    <t>CLARK, OH</t>
  </si>
  <si>
    <t>CLARK, WA</t>
  </si>
  <si>
    <t>CLARKE, GA</t>
  </si>
  <si>
    <t>CLARKE, VA</t>
  </si>
  <si>
    <t>CLAY, FL</t>
  </si>
  <si>
    <t>CLAY, IN</t>
  </si>
  <si>
    <t>CLAY, MN</t>
  </si>
  <si>
    <t>CLAY, MO</t>
  </si>
  <si>
    <t>CLAY, TX</t>
  </si>
  <si>
    <t>CLAY, WV</t>
  </si>
  <si>
    <t>CLAYTON, GA</t>
  </si>
  <si>
    <t>CLEAR CREEK, CO</t>
  </si>
  <si>
    <t>CLERMONT, OH</t>
  </si>
  <si>
    <t>CLEVELAND, OK</t>
  </si>
  <si>
    <t>CLINTON, IL</t>
  </si>
  <si>
    <t>CLINTON, MI</t>
  </si>
  <si>
    <t>CLINTON, MO</t>
  </si>
  <si>
    <t>COBB, GA</t>
  </si>
  <si>
    <t>COCHISE, AZ</t>
  </si>
  <si>
    <t>COCHRAN, TX</t>
  </si>
  <si>
    <t>COCONINO, AZ</t>
  </si>
  <si>
    <t>COLBERT, AL</t>
  </si>
  <si>
    <t>COLE, MO</t>
  </si>
  <si>
    <t>COLLIER, FL</t>
  </si>
  <si>
    <t>COLLIN, TX</t>
  </si>
  <si>
    <t>COLONIAL HEIGHTS CITY, VA</t>
  </si>
  <si>
    <t>COLUMBIA, GA</t>
  </si>
  <si>
    <t>COLUMBIA, OR</t>
  </si>
  <si>
    <t>COLUMBIA, WI</t>
  </si>
  <si>
    <t>COMAL, TX</t>
  </si>
  <si>
    <t>COMANCHE, OK</t>
  </si>
  <si>
    <t>COMERIO, PR</t>
  </si>
  <si>
    <t>COOK, IL</t>
  </si>
  <si>
    <t>COOPER, MO</t>
  </si>
  <si>
    <t>COPIAH, MS</t>
  </si>
  <si>
    <t>COROZAL, PR</t>
  </si>
  <si>
    <t>CORYELL, TX</t>
  </si>
  <si>
    <t>COTTON, OK</t>
  </si>
  <si>
    <t>COWETA, GA</t>
  </si>
  <si>
    <t>COWLITZ, WA</t>
  </si>
  <si>
    <t>CRAIG, VA</t>
  </si>
  <si>
    <t>CRAIGHEAD, AR</t>
  </si>
  <si>
    <t>CRAWFORD, AR</t>
  </si>
  <si>
    <t>CRAWFORD, GA</t>
  </si>
  <si>
    <t>CREEK, OK</t>
  </si>
  <si>
    <t>CRITTENDEN, AR</t>
  </si>
  <si>
    <t>CROCKETT, TN</t>
  </si>
  <si>
    <t>CROOK, OR</t>
  </si>
  <si>
    <t>CROSBY, TX</t>
  </si>
  <si>
    <t>CULPEPER, VA</t>
  </si>
  <si>
    <t>CUMBERLAND, ME</t>
  </si>
  <si>
    <t>CUMBERLAND, NC</t>
  </si>
  <si>
    <t>CUMBERLAND, NJ</t>
  </si>
  <si>
    <t>CUMBERLAND, PA</t>
  </si>
  <si>
    <t>CURRITUCK, NC</t>
  </si>
  <si>
    <t>CUSTER, SD</t>
  </si>
  <si>
    <t>CUYAHOGA, OH</t>
  </si>
  <si>
    <t>DADE, GA</t>
  </si>
  <si>
    <t>DAKOTA, MN</t>
  </si>
  <si>
    <t>DAKOTA, NE</t>
  </si>
  <si>
    <t>DALLAS, IA</t>
  </si>
  <si>
    <t>DALLAS, MO</t>
  </si>
  <si>
    <t>DALLAS, TX</t>
  </si>
  <si>
    <t>DANE, WI</t>
  </si>
  <si>
    <t>DARLINGTON, SC</t>
  </si>
  <si>
    <t>DAUPHIN, PA</t>
  </si>
  <si>
    <t>DAVIDSON, NC</t>
  </si>
  <si>
    <t>DAVIDSON, TN</t>
  </si>
  <si>
    <t>DAVIE, NC</t>
  </si>
  <si>
    <t>DAVIESS, KY</t>
  </si>
  <si>
    <t>DAVIS, UT</t>
  </si>
  <si>
    <t>DAWSON, GA</t>
  </si>
  <si>
    <t>DE KALB, GA</t>
  </si>
  <si>
    <t>DE KALB, IL</t>
  </si>
  <si>
    <t>DE KALB, MO</t>
  </si>
  <si>
    <t>DE SOTO, LA</t>
  </si>
  <si>
    <t>DE SOTO, MS</t>
  </si>
  <si>
    <t>DEARBORN, IN</t>
  </si>
  <si>
    <t>DELAWARE, IN</t>
  </si>
  <si>
    <t>DELAWARE, OH</t>
  </si>
  <si>
    <t>DELAWARE, PA</t>
  </si>
  <si>
    <t>DENTON, TX</t>
  </si>
  <si>
    <t>DENVER, CO</t>
  </si>
  <si>
    <t>DESCHUTES, OR</t>
  </si>
  <si>
    <t>DICKSON, TN</t>
  </si>
  <si>
    <t>DINWIDDIE, VA</t>
  </si>
  <si>
    <t>DODGE, MN</t>
  </si>
  <si>
    <t>DONA ANA, NM</t>
  </si>
  <si>
    <t>DONIPHAN, KS</t>
  </si>
  <si>
    <t>DORADO, PR</t>
  </si>
  <si>
    <t>DORCHESTER, SC</t>
  </si>
  <si>
    <t>DOUGHERTY, GA</t>
  </si>
  <si>
    <t>DOUGLAS, CO</t>
  </si>
  <si>
    <t>DOUGLAS, GA</t>
  </si>
  <si>
    <t>DOUGLAS, KS</t>
  </si>
  <si>
    <t>DOUGLAS, NE</t>
  </si>
  <si>
    <t>DOUGLAS, WA</t>
  </si>
  <si>
    <t>DOUGLAS, WI</t>
  </si>
  <si>
    <t>DU PAGE, IL</t>
  </si>
  <si>
    <t>DUBUQUE, IA</t>
  </si>
  <si>
    <t>DURHAM, NC</t>
  </si>
  <si>
    <t>DUTCHESS, NY</t>
  </si>
  <si>
    <t>DUVAL, FL</t>
  </si>
  <si>
    <t>E. BATON ROUGE, LA</t>
  </si>
  <si>
    <t>EAST FELICIANA, LA</t>
  </si>
  <si>
    <t>EATON, MI</t>
  </si>
  <si>
    <t>EAU CLAIRE, WI</t>
  </si>
  <si>
    <t>ECHOLS, GA</t>
  </si>
  <si>
    <t>ECTOR, TX</t>
  </si>
  <si>
    <t>EDGECOMBE, NC</t>
  </si>
  <si>
    <t>EDGEFIELD, SC</t>
  </si>
  <si>
    <t>EDMONSON, KY</t>
  </si>
  <si>
    <t>EFFINGHAM, GA</t>
  </si>
  <si>
    <t>EL PASO, CO</t>
  </si>
  <si>
    <t>EL PASO, TX</t>
  </si>
  <si>
    <t>ELBERT, CO</t>
  </si>
  <si>
    <t>ELKHART, IN</t>
  </si>
  <si>
    <t>ELLIS, TX</t>
  </si>
  <si>
    <t>ELMORE, AL</t>
  </si>
  <si>
    <t>ERIE, NY</t>
  </si>
  <si>
    <t>ERIE, OH</t>
  </si>
  <si>
    <t>ERIE, PA</t>
  </si>
  <si>
    <t>ESCAMBIA, FL</t>
  </si>
  <si>
    <t>ESSEX, MA</t>
  </si>
  <si>
    <t>ESSEX, NJ</t>
  </si>
  <si>
    <t>ETOWAH, AL</t>
  </si>
  <si>
    <t>FAIRBANKS NORTH STAR, AK</t>
  </si>
  <si>
    <t>FAIRFAX CITY, VA</t>
  </si>
  <si>
    <t>FAIRFAX, VA</t>
  </si>
  <si>
    <t>FAIRFIELD, OH</t>
  </si>
  <si>
    <t>FAIRFIELD, SC</t>
  </si>
  <si>
    <t>FAJARDO, PR</t>
  </si>
  <si>
    <t>FALLS CHURCH CITY, VA</t>
  </si>
  <si>
    <t>FALLS, TX</t>
  </si>
  <si>
    <t>FAULKNER, AR</t>
  </si>
  <si>
    <t>FAUQUIER, VA</t>
  </si>
  <si>
    <t>FAYETTE, GA</t>
  </si>
  <si>
    <t>FAYETTE, KY</t>
  </si>
  <si>
    <t>FAYETTE, PA</t>
  </si>
  <si>
    <t>FAYETTE, TN</t>
  </si>
  <si>
    <t>FAYETTE, WV</t>
  </si>
  <si>
    <t>FILLMORE, MN</t>
  </si>
  <si>
    <t>FLAGLER, FL</t>
  </si>
  <si>
    <t>FLORENCE, SC</t>
  </si>
  <si>
    <t>FLORIDA, PR</t>
  </si>
  <si>
    <t>FLOYD, GA</t>
  </si>
  <si>
    <t>FLOYD, IN</t>
  </si>
  <si>
    <t>FLOYD, VA</t>
  </si>
  <si>
    <t>FLUVANNA, VA</t>
  </si>
  <si>
    <t>FOND DU LAC, WI</t>
  </si>
  <si>
    <t>FORD, IL</t>
  </si>
  <si>
    <t>FORREST, MS</t>
  </si>
  <si>
    <t>FORSYTH, GA</t>
  </si>
  <si>
    <t>FORSYTH, NC</t>
  </si>
  <si>
    <t>FORT BEND, TX</t>
  </si>
  <si>
    <t>FRANKLIN, ID</t>
  </si>
  <si>
    <t>FRANKLIN, IN</t>
  </si>
  <si>
    <t>FRANKLIN, MO</t>
  </si>
  <si>
    <t>FRANKLIN, NC</t>
  </si>
  <si>
    <t>FRANKLIN, OH</t>
  </si>
  <si>
    <t>FRANKLIN, PA</t>
  </si>
  <si>
    <t>FRANKLIN, VA</t>
  </si>
  <si>
    <t>FRANKLIN, VT</t>
  </si>
  <si>
    <t>FRANKLIN, WA</t>
  </si>
  <si>
    <t>FREDERICK, MD</t>
  </si>
  <si>
    <t>FREDERICK, VA</t>
  </si>
  <si>
    <t>FREDERICKSBURG CITY, VA</t>
  </si>
  <si>
    <t>FULTON, GA</t>
  </si>
  <si>
    <t>FULTON, OH</t>
  </si>
  <si>
    <t>GADSDEN, FL</t>
  </si>
  <si>
    <t>GALLATIN, KY</t>
  </si>
  <si>
    <t>GALLATIN, MT</t>
  </si>
  <si>
    <t>GALVESTON, TX</t>
  </si>
  <si>
    <t>GARFIELD, OK</t>
  </si>
  <si>
    <t>GARLAND, AR</t>
  </si>
  <si>
    <t>GARZA, TX</t>
  </si>
  <si>
    <t>GASTON, NC</t>
  </si>
  <si>
    <t>GATES, NC</t>
  </si>
  <si>
    <t>GEARY, KS</t>
  </si>
  <si>
    <t>GEAUGA, OH</t>
  </si>
  <si>
    <t>GEM, ID</t>
  </si>
  <si>
    <t>GENESEE, MI</t>
  </si>
  <si>
    <t>GENEVA, AL</t>
  </si>
  <si>
    <t>GIBSON, TN</t>
  </si>
  <si>
    <t>GILCHRIST, FL</t>
  </si>
  <si>
    <t>GILES, VA</t>
  </si>
  <si>
    <t>GILPIN, CO</t>
  </si>
  <si>
    <t>GLOUCESTER, NJ</t>
  </si>
  <si>
    <t>GLOUCESTER, VA</t>
  </si>
  <si>
    <t>GLYNN, GA</t>
  </si>
  <si>
    <t>GOLIAD, TX</t>
  </si>
  <si>
    <t>GOOCHLAND, VA</t>
  </si>
  <si>
    <t>GRADY, OK</t>
  </si>
  <si>
    <t>GRAINGER, TN</t>
  </si>
  <si>
    <t>GRAND FORKS, ND</t>
  </si>
  <si>
    <t>GRAND ISLE, VT</t>
  </si>
  <si>
    <t>GRAND TRAVERSE, MI</t>
  </si>
  <si>
    <t>GRANT, AR</t>
  </si>
  <si>
    <t>GRANT, KY</t>
  </si>
  <si>
    <t>GRANT, LA</t>
  </si>
  <si>
    <t>GRAYSON, TX</t>
  </si>
  <si>
    <t>GREATER BRIDGEPORT, CT</t>
  </si>
  <si>
    <t>GREEN, WI</t>
  </si>
  <si>
    <t>GREENE, AL</t>
  </si>
  <si>
    <t>GREENE, MO</t>
  </si>
  <si>
    <t>GREENE, OH</t>
  </si>
  <si>
    <t>GREENE, VA</t>
  </si>
  <si>
    <t>GREENUP, KY</t>
  </si>
  <si>
    <t>GREENVILLE, SC</t>
  </si>
  <si>
    <t>GREGG, TX</t>
  </si>
  <si>
    <t>GRUNDY, IA</t>
  </si>
  <si>
    <t>GRUNDY, IL</t>
  </si>
  <si>
    <t>GUADALUPE, TX</t>
  </si>
  <si>
    <t>GUAYAMA, PR</t>
  </si>
  <si>
    <t>GUAYANILLA, PR</t>
  </si>
  <si>
    <t>GUAYNABO, PR</t>
  </si>
  <si>
    <t>GUILFORD, NC</t>
  </si>
  <si>
    <t>GURABO, PR</t>
  </si>
  <si>
    <t>GUTHRIE, IA</t>
  </si>
  <si>
    <t>GWINNETT, GA</t>
  </si>
  <si>
    <t>HALE, AL</t>
  </si>
  <si>
    <t>HALL, GA</t>
  </si>
  <si>
    <t>HALL, NE</t>
  </si>
  <si>
    <t>HAMBLEN, TN</t>
  </si>
  <si>
    <t>HAMILTON, IN</t>
  </si>
  <si>
    <t>HAMILTON, OH</t>
  </si>
  <si>
    <t>HAMILTON, TN</t>
  </si>
  <si>
    <t>HAMPDEN, MA</t>
  </si>
  <si>
    <t>HAMPSHIRE, MA</t>
  </si>
  <si>
    <t>HAMPSHIRE, WV</t>
  </si>
  <si>
    <t>HAMPTON CITY, VA</t>
  </si>
  <si>
    <t>HANCOCK, IN</t>
  </si>
  <si>
    <t>HANCOCK, MS</t>
  </si>
  <si>
    <t>HANCOCK, WV</t>
  </si>
  <si>
    <t>HANOVER, VA</t>
  </si>
  <si>
    <t>HARALSON, GA</t>
  </si>
  <si>
    <t>HARDIN, KY</t>
  </si>
  <si>
    <t>HARDIN, TX</t>
  </si>
  <si>
    <t>HARFORD, MD</t>
  </si>
  <si>
    <t>HARRIS, GA</t>
  </si>
  <si>
    <t>HARRIS, TX</t>
  </si>
  <si>
    <t>HARRISON, IA</t>
  </si>
  <si>
    <t>HARRISON, IN</t>
  </si>
  <si>
    <t>HARRISON, MS</t>
  </si>
  <si>
    <t>HARRISON, TX</t>
  </si>
  <si>
    <t>HARRISONBURG CITY, VA</t>
  </si>
  <si>
    <t>HARVEY, KS</t>
  </si>
  <si>
    <t>HATILLO, PR</t>
  </si>
  <si>
    <t>HAWKINS, TN</t>
  </si>
  <si>
    <t>HAYS, TX</t>
  </si>
  <si>
    <t>HEARD, GA</t>
  </si>
  <si>
    <t>HENDERSON, NC</t>
  </si>
  <si>
    <t>HENDRICKS, IN</t>
  </si>
  <si>
    <t>HENNEPIN, MN</t>
  </si>
  <si>
    <t>HENRICO, VA</t>
  </si>
  <si>
    <t>HENRY, AL</t>
  </si>
  <si>
    <t>HENRY, GA</t>
  </si>
  <si>
    <t>HENRY, IL</t>
  </si>
  <si>
    <t>HENRY, KY</t>
  </si>
  <si>
    <t>HERKIMER, NY</t>
  </si>
  <si>
    <t>HERNANDO, FL</t>
  </si>
  <si>
    <t>HICKMAN, TN</t>
  </si>
  <si>
    <t>HIDALGO, TX</t>
  </si>
  <si>
    <t>HIGHLANDS, FL</t>
  </si>
  <si>
    <t>HILLSBOROUGH, FL</t>
  </si>
  <si>
    <t>HILLSBOROUGH, NH</t>
  </si>
  <si>
    <t>HINDS, MS</t>
  </si>
  <si>
    <t>HOCKING, OH</t>
  </si>
  <si>
    <t>HOCKLEY, TX</t>
  </si>
  <si>
    <t>HOKE, NC</t>
  </si>
  <si>
    <t>HOLMES, MS</t>
  </si>
  <si>
    <t>HONOLULU, HI</t>
  </si>
  <si>
    <t>HOPEWELL CITY, VA</t>
  </si>
  <si>
    <t>HORMIGUEROS, PR</t>
  </si>
  <si>
    <t>HORRY, SC</t>
  </si>
  <si>
    <t>HOUSTON, AL</t>
  </si>
  <si>
    <t>HOUSTON, GA</t>
  </si>
  <si>
    <t>HOUSTON, MN</t>
  </si>
  <si>
    <t>HOWARD, IN</t>
  </si>
  <si>
    <t>HOWARD, MD</t>
  </si>
  <si>
    <t>HOWARD, MO</t>
  </si>
  <si>
    <t>HOWARD, NE</t>
  </si>
  <si>
    <t>HUDSON, NJ</t>
  </si>
  <si>
    <t>HUDSPETH, TX</t>
  </si>
  <si>
    <t>HUMACAO, PR</t>
  </si>
  <si>
    <t>HUNT, TX</t>
  </si>
  <si>
    <t>HUNTERDON, NJ</t>
  </si>
  <si>
    <t>IBERVILLE, LA</t>
  </si>
  <si>
    <t>INDIAN RIVER, FL</t>
  </si>
  <si>
    <t>INGHAM, MI</t>
  </si>
  <si>
    <t>IONIA, MI</t>
  </si>
  <si>
    <t>IOWA, WI</t>
  </si>
  <si>
    <t>IREDELL, NC</t>
  </si>
  <si>
    <t>IRION, TX</t>
  </si>
  <si>
    <t>ISABELA, PR</t>
  </si>
  <si>
    <t>ISANTI, MN</t>
  </si>
  <si>
    <t>ISLE OF WIGHT, VA</t>
  </si>
  <si>
    <t>JACKSON, KS</t>
  </si>
  <si>
    <t>JACKSON, MI</t>
  </si>
  <si>
    <t>JACKSON, MO</t>
  </si>
  <si>
    <t>JACKSON, MS</t>
  </si>
  <si>
    <t>JACKSON, OR</t>
  </si>
  <si>
    <t>JAMES CITY, VA</t>
  </si>
  <si>
    <t>JASPER, GA</t>
  </si>
  <si>
    <t>JASPER, IA</t>
  </si>
  <si>
    <t>JASPER, IN</t>
  </si>
  <si>
    <t>JASPER, MO</t>
  </si>
  <si>
    <t>JASPER, SC</t>
  </si>
  <si>
    <t>JEFFERSON, AL</t>
  </si>
  <si>
    <t>JEFFERSON, CO</t>
  </si>
  <si>
    <t>JEFFERSON, FL</t>
  </si>
  <si>
    <t>JEFFERSON, ID</t>
  </si>
  <si>
    <t>JEFFERSON, KS</t>
  </si>
  <si>
    <t>JEFFERSON, KY</t>
  </si>
  <si>
    <t>JEFFERSON, LA</t>
  </si>
  <si>
    <t>JEFFERSON, MO</t>
  </si>
  <si>
    <t>JEFFERSON, MT</t>
  </si>
  <si>
    <t>JEFFERSON, NY</t>
  </si>
  <si>
    <t>JEFFERSON, OH</t>
  </si>
  <si>
    <t>JEFFERSON, OR</t>
  </si>
  <si>
    <t>JEFFERSON, TN</t>
  </si>
  <si>
    <t>JEFFERSON, TX</t>
  </si>
  <si>
    <t>JEFFERSON, WV</t>
  </si>
  <si>
    <t>JEFFRSON DAVIS, LA</t>
  </si>
  <si>
    <t>JEROME, ID</t>
  </si>
  <si>
    <t>JERSEY, IL</t>
  </si>
  <si>
    <t>JESSAMINE, KY</t>
  </si>
  <si>
    <t>JOHNSON, IA</t>
  </si>
  <si>
    <t>JOHNSON, IN</t>
  </si>
  <si>
    <t>JOHNSON, KS</t>
  </si>
  <si>
    <t>JOHNSON, TX</t>
  </si>
  <si>
    <t>JOHNSTON, NC</t>
  </si>
  <si>
    <t>JONES, GA</t>
  </si>
  <si>
    <t>JONES, IA</t>
  </si>
  <si>
    <t>JONES, TX</t>
  </si>
  <si>
    <t>JOSEPHINE, OR</t>
  </si>
  <si>
    <t>JUAB, UT</t>
  </si>
  <si>
    <t>JUANA DIAZ, PR</t>
  </si>
  <si>
    <t>JUNCOS, PR</t>
  </si>
  <si>
    <t>KALAMAZOO, MI</t>
  </si>
  <si>
    <t>KALAWAO, HI</t>
  </si>
  <si>
    <t>KALKASKA, MI</t>
  </si>
  <si>
    <t>KANAWHA, WV</t>
  </si>
  <si>
    <t>KANE, IL</t>
  </si>
  <si>
    <t>KANKAKEE, IL</t>
  </si>
  <si>
    <t>KAUFMAN, TX</t>
  </si>
  <si>
    <t>KENDALL, IL</t>
  </si>
  <si>
    <t>KENDALL, TX</t>
  </si>
  <si>
    <t>KENOSHA, WI</t>
  </si>
  <si>
    <t>KENT, DE</t>
  </si>
  <si>
    <t>KENT, MI</t>
  </si>
  <si>
    <t>KENT, RI</t>
  </si>
  <si>
    <t>KENTON, KY</t>
  </si>
  <si>
    <t>KERSHAW, SC</t>
  </si>
  <si>
    <t>KEWAUNEE, WI</t>
  </si>
  <si>
    <t>KING AND QUEEN, VA</t>
  </si>
  <si>
    <t>KING WILLIAM, VA</t>
  </si>
  <si>
    <t>KING, WA</t>
  </si>
  <si>
    <t>KINGS, NY</t>
  </si>
  <si>
    <t>KITSAP, WA</t>
  </si>
  <si>
    <t>KNOX, TN</t>
  </si>
  <si>
    <t>KOOTENAI, ID</t>
  </si>
  <si>
    <t>LA CROSSE, WI</t>
  </si>
  <si>
    <t>LA PORTE, IN</t>
  </si>
  <si>
    <t>LACKAWANNA, PA</t>
  </si>
  <si>
    <t>LAFAYETTE, LA</t>
  </si>
  <si>
    <t>LAFAYETTE, MO</t>
  </si>
  <si>
    <t>LAFOURCHE, LA</t>
  </si>
  <si>
    <t>LAJAS, PR</t>
  </si>
  <si>
    <t>LAKE, FL</t>
  </si>
  <si>
    <t>LAKE, IL</t>
  </si>
  <si>
    <t>LAKE, IN</t>
  </si>
  <si>
    <t>LAKE, OH</t>
  </si>
  <si>
    <t>LAMAR, MS</t>
  </si>
  <si>
    <t>LAMPASAS, TX</t>
  </si>
  <si>
    <t>LANCASTER, NE</t>
  </si>
  <si>
    <t>LANCASTER, PA</t>
  </si>
  <si>
    <t>LANCASTER, SC</t>
  </si>
  <si>
    <t>LANE, OR</t>
  </si>
  <si>
    <t>LANIER, GA</t>
  </si>
  <si>
    <t>LAPEER, MI</t>
  </si>
  <si>
    <t>LARAMIE, WY</t>
  </si>
  <si>
    <t>LARIMER, CO</t>
  </si>
  <si>
    <t>LARUE, KY</t>
  </si>
  <si>
    <t>LAS PIEDRAS, PR</t>
  </si>
  <si>
    <t>LAUDERDALE, AL</t>
  </si>
  <si>
    <t>LAURENS, SC</t>
  </si>
  <si>
    <t>LAWRENCE, AL</t>
  </si>
  <si>
    <t>LAWRENCE, KY</t>
  </si>
  <si>
    <t>LAWRENCE, OH</t>
  </si>
  <si>
    <t>LAWRENCE, PA</t>
  </si>
  <si>
    <t>LE SUEUR, MN</t>
  </si>
  <si>
    <t>LEAVENWORTH, KS</t>
  </si>
  <si>
    <t>LEBANON, PA</t>
  </si>
  <si>
    <t>LEE, AL</t>
  </si>
  <si>
    <t>LEE, FL</t>
  </si>
  <si>
    <t>LEE, GA</t>
  </si>
  <si>
    <t>LEELANAU, MI</t>
  </si>
  <si>
    <t>LEHIGH, PA</t>
  </si>
  <si>
    <t>LEON, FL</t>
  </si>
  <si>
    <t>LEVY, FL</t>
  </si>
  <si>
    <t>LEWIS AND CLARK, MT</t>
  </si>
  <si>
    <t>LEXINGTON, SC</t>
  </si>
  <si>
    <t>LIBERTY, GA</t>
  </si>
  <si>
    <t>LIBERTY, TX</t>
  </si>
  <si>
    <t>LICKING, OH</t>
  </si>
  <si>
    <t>LIMESTONE, AL</t>
  </si>
  <si>
    <t>LINCOLN, GA</t>
  </si>
  <si>
    <t>LINCOLN, MO</t>
  </si>
  <si>
    <t>LINCOLN, NC</t>
  </si>
  <si>
    <t>LINCOLN, OK</t>
  </si>
  <si>
    <t>LINCOLN, SD</t>
  </si>
  <si>
    <t>LINN, IA</t>
  </si>
  <si>
    <t>LINN, KS</t>
  </si>
  <si>
    <t>LINN, OR</t>
  </si>
  <si>
    <t>LITTLE RIVER, AR</t>
  </si>
  <si>
    <t>LIVINGSTON, KY</t>
  </si>
  <si>
    <t>LIVINGSTON, LA</t>
  </si>
  <si>
    <t>LIVINGSTON, MI</t>
  </si>
  <si>
    <t>LIVINGSTON, NY</t>
  </si>
  <si>
    <t>LOGAN, OK</t>
  </si>
  <si>
    <t>LOIZA, PR</t>
  </si>
  <si>
    <t>LONG, GA</t>
  </si>
  <si>
    <t>LONOKE, AR</t>
  </si>
  <si>
    <t>LORAIN, OH</t>
  </si>
  <si>
    <t>LOUDON, TN</t>
  </si>
  <si>
    <t>LOUDOUN, VA</t>
  </si>
  <si>
    <t>LOWER CONNECTICUT RIVER VALLEY, CT</t>
  </si>
  <si>
    <t>LOWNDES, AL</t>
  </si>
  <si>
    <t>LOWNDES, GA</t>
  </si>
  <si>
    <t>LUBBOCK, TX</t>
  </si>
  <si>
    <t>LUCAS, OH</t>
  </si>
  <si>
    <t>LUMPKIN, GA</t>
  </si>
  <si>
    <t>LUQUILLO, PR</t>
  </si>
  <si>
    <t>LUZERNE, PA</t>
  </si>
  <si>
    <t>LYCOMING, PA</t>
  </si>
  <si>
    <t>LYNCHBURG CITY, VA</t>
  </si>
  <si>
    <t>LYNN, TX</t>
  </si>
  <si>
    <t>LYON, NV</t>
  </si>
  <si>
    <t>MACOMB, MI</t>
  </si>
  <si>
    <t>MACON, AL</t>
  </si>
  <si>
    <t>MACON, IL</t>
  </si>
  <si>
    <t>MACON, TN</t>
  </si>
  <si>
    <t>MACOUPIN, IL</t>
  </si>
  <si>
    <t>MADISON, AL</t>
  </si>
  <si>
    <t>MADISON, AR</t>
  </si>
  <si>
    <t>MADISON, GA</t>
  </si>
  <si>
    <t>MADISON, IA</t>
  </si>
  <si>
    <t>MADISON, IL</t>
  </si>
  <si>
    <t>MADISON, IN</t>
  </si>
  <si>
    <t>MADISON, MS</t>
  </si>
  <si>
    <t>MADISON, NC</t>
  </si>
  <si>
    <t>MADISON, NY</t>
  </si>
  <si>
    <t>MADISON, OH</t>
  </si>
  <si>
    <t>MADISON, TN</t>
  </si>
  <si>
    <t>MAGUABO, PR</t>
  </si>
  <si>
    <t>MAHONING, OH</t>
  </si>
  <si>
    <t>MANASSAS CITY, VA</t>
  </si>
  <si>
    <t>MANASSAS PARK CITY, VA</t>
  </si>
  <si>
    <t>MANATEE, FL</t>
  </si>
  <si>
    <t>MANATI, PR</t>
  </si>
  <si>
    <t>MARATHON, WI</t>
  </si>
  <si>
    <t>MARICOPA, AZ</t>
  </si>
  <si>
    <t>MARION, FL</t>
  </si>
  <si>
    <t>MARION, GA</t>
  </si>
  <si>
    <t>MARION, IN</t>
  </si>
  <si>
    <t>MARION, OR</t>
  </si>
  <si>
    <t>MARION, TN</t>
  </si>
  <si>
    <t>MARSHALL, IL</t>
  </si>
  <si>
    <t>MARSHALL, MS</t>
  </si>
  <si>
    <t>MARSHALL, WV</t>
  </si>
  <si>
    <t>MARTIN, FL</t>
  </si>
  <si>
    <t>MARTIN, TX</t>
  </si>
  <si>
    <t>MASSAC, IL</t>
  </si>
  <si>
    <t>MATANUSKA-SUSITNA, AK</t>
  </si>
  <si>
    <t>MATHEWS, VA</t>
  </si>
  <si>
    <t>MAUI, HI</t>
  </si>
  <si>
    <t>MAUNABO, PR</t>
  </si>
  <si>
    <t>MAURY, TN</t>
  </si>
  <si>
    <t>MAVERICK, TX</t>
  </si>
  <si>
    <t>MAYAGUEZ, PR</t>
  </si>
  <si>
    <t>MC COOK, SD</t>
  </si>
  <si>
    <t>MC CRACKEN, KY</t>
  </si>
  <si>
    <t>MC DUFFIE, GA</t>
  </si>
  <si>
    <t>MC HENRY, IL</t>
  </si>
  <si>
    <t>MC INTOSH, GA</t>
  </si>
  <si>
    <t>MC LEAN, IL</t>
  </si>
  <si>
    <t>MC LEAN, KY</t>
  </si>
  <si>
    <t>MC LENNAN, TX</t>
  </si>
  <si>
    <t>MCCLAIN, OK</t>
  </si>
  <si>
    <t>MCHENRY, ND</t>
  </si>
  <si>
    <t>MEADE, KY</t>
  </si>
  <si>
    <t>MEADE, SD</t>
  </si>
  <si>
    <t>MECKLENBURG, NC</t>
  </si>
  <si>
    <t>MEDINA, OH</t>
  </si>
  <si>
    <t>MEDINA, TX</t>
  </si>
  <si>
    <t>MENARD, IL</t>
  </si>
  <si>
    <t>MERCER, IL</t>
  </si>
  <si>
    <t>MERCER, NJ</t>
  </si>
  <si>
    <t>MERIWETHER, GA</t>
  </si>
  <si>
    <t>MERRICK, NE</t>
  </si>
  <si>
    <t>MESA, CO</t>
  </si>
  <si>
    <t>MIAMI, KS</t>
  </si>
  <si>
    <t>MIAMI, OH</t>
  </si>
  <si>
    <t>MIAMI-DADE, FL</t>
  </si>
  <si>
    <t>MIDDLESEX, MA</t>
  </si>
  <si>
    <t>MIDDLESEX, NJ</t>
  </si>
  <si>
    <t>MIDLAND, MI</t>
  </si>
  <si>
    <t>MIDLAND, TX</t>
  </si>
  <si>
    <t>MILLE LACS, MN</t>
  </si>
  <si>
    <t>MILLER, AR</t>
  </si>
  <si>
    <t>MILLS, IA</t>
  </si>
  <si>
    <t>MILWAUKEE, WI</t>
  </si>
  <si>
    <t>MINERAL, MT</t>
  </si>
  <si>
    <t>MINNEHAHA, SD</t>
  </si>
  <si>
    <t>MISSOULA, MT</t>
  </si>
  <si>
    <t>MOBILE, AL</t>
  </si>
  <si>
    <t>MOCA, PR</t>
  </si>
  <si>
    <t>MOHAVE, AZ</t>
  </si>
  <si>
    <t>MONITEAU, MO</t>
  </si>
  <si>
    <t>MONMOUTH, NJ</t>
  </si>
  <si>
    <t>MONONGALIA, WV</t>
  </si>
  <si>
    <t>MONROE, GA</t>
  </si>
  <si>
    <t>MONROE, IL</t>
  </si>
  <si>
    <t>MONROE, IN</t>
  </si>
  <si>
    <t>MONROE, MI</t>
  </si>
  <si>
    <t>MONROE, NY</t>
  </si>
  <si>
    <t>MONTCALM, MI</t>
  </si>
  <si>
    <t>MONTGOMERY, AL</t>
  </si>
  <si>
    <t>MONTGOMERY, MD</t>
  </si>
  <si>
    <t>MONTGOMERY, OH</t>
  </si>
  <si>
    <t>MONTGOMERY, PA</t>
  </si>
  <si>
    <t>MONTGOMERY, TN</t>
  </si>
  <si>
    <t>MONTGOMERY, TX</t>
  </si>
  <si>
    <t>MONTGOMERY, VA</t>
  </si>
  <si>
    <t>MOORE, NC</t>
  </si>
  <si>
    <t>MOREHOUSE, LA</t>
  </si>
  <si>
    <t>MORGAN, AL</t>
  </si>
  <si>
    <t>MORGAN, GA</t>
  </si>
  <si>
    <t>MORGAN, IN</t>
  </si>
  <si>
    <t>MORGAN, TN</t>
  </si>
  <si>
    <t>MORGAN, UT</t>
  </si>
  <si>
    <t>MORGAN, WV</t>
  </si>
  <si>
    <t>MOROVIS, PR</t>
  </si>
  <si>
    <t>MORRIS, NJ</t>
  </si>
  <si>
    <t>MORROW, OH</t>
  </si>
  <si>
    <t>MORTON, ND</t>
  </si>
  <si>
    <t>MULTNOMAH, OR</t>
  </si>
  <si>
    <t>MURRAY, GA</t>
  </si>
  <si>
    <t>MUSCOGEE, GA</t>
  </si>
  <si>
    <t>MUSKEGON, MI</t>
  </si>
  <si>
    <t>NARANJITO, PR</t>
  </si>
  <si>
    <t>NASH, NC</t>
  </si>
  <si>
    <t>NASSAU, FL</t>
  </si>
  <si>
    <t>NASSAU, NY</t>
  </si>
  <si>
    <t>NATRONA, WY</t>
  </si>
  <si>
    <t>NAUGATUCK VALLEY, CT</t>
  </si>
  <si>
    <t>NELSON, KY</t>
  </si>
  <si>
    <t>NELSON, VA</t>
  </si>
  <si>
    <t>NEW CASTLE, DE</t>
  </si>
  <si>
    <t>NEW HANOVER, NC</t>
  </si>
  <si>
    <t>NEW KENT, VA</t>
  </si>
  <si>
    <t>NEW YORK, NY</t>
  </si>
  <si>
    <t>NEWPORT NEWS CITY, VA</t>
  </si>
  <si>
    <t>NEWPORT, RI</t>
  </si>
  <si>
    <t>NEWTON, GA</t>
  </si>
  <si>
    <t>NEWTON, IN</t>
  </si>
  <si>
    <t>NEWTON, MO</t>
  </si>
  <si>
    <t>NEZ PERCE, ID</t>
  </si>
  <si>
    <t>NIAGARA, NY</t>
  </si>
  <si>
    <t>NICOLLET, MN</t>
  </si>
  <si>
    <t>NORFOLK CITY, VA</t>
  </si>
  <si>
    <t>NORFOLK, MA</t>
  </si>
  <si>
    <t>NORTHAMPTON, PA</t>
  </si>
  <si>
    <t>NUECES, TX</t>
  </si>
  <si>
    <t>OAKLAND, MI</t>
  </si>
  <si>
    <t>OCEAN, NJ</t>
  </si>
  <si>
    <t>OCONEE, GA</t>
  </si>
  <si>
    <t>OCONTO, WI</t>
  </si>
  <si>
    <t>OGLETHORPE, GA</t>
  </si>
  <si>
    <t>OHIO, IN</t>
  </si>
  <si>
    <t>OHIO, WV</t>
  </si>
  <si>
    <t>OKALOOSA, FL</t>
  </si>
  <si>
    <t>OKLAHOMA, OK</t>
  </si>
  <si>
    <t>OKMULGEE, OK</t>
  </si>
  <si>
    <t>OLDHAM, KY</t>
  </si>
  <si>
    <t>OLDHAM, TX</t>
  </si>
  <si>
    <t>OLIVER, ND</t>
  </si>
  <si>
    <t>OLMSTED, MN</t>
  </si>
  <si>
    <t>ONEIDA, NY</t>
  </si>
  <si>
    <t>ONONDAGA, NY</t>
  </si>
  <si>
    <t>ONSLOW, NC</t>
  </si>
  <si>
    <t>ONTARIO, NY</t>
  </si>
  <si>
    <t>ORANGE, FL</t>
  </si>
  <si>
    <t>ORANGE, NC</t>
  </si>
  <si>
    <t>ORANGE, NY</t>
  </si>
  <si>
    <t>ORANGE, TX</t>
  </si>
  <si>
    <t>ORLEANS, LA</t>
  </si>
  <si>
    <t>ORLEANS, NY</t>
  </si>
  <si>
    <t>OROCOVIS, PR</t>
  </si>
  <si>
    <t>OSAGE, KS</t>
  </si>
  <si>
    <t>OSAGE, MO</t>
  </si>
  <si>
    <t>OSAGE, OK</t>
  </si>
  <si>
    <t>OSCEOLA, FL</t>
  </si>
  <si>
    <t>OSWEGO, NY</t>
  </si>
  <si>
    <t>OTTAWA, MI</t>
  </si>
  <si>
    <t>OTTAWA, OH</t>
  </si>
  <si>
    <t>OUACHITA, LA</t>
  </si>
  <si>
    <t>OUTAGAMIE, WI</t>
  </si>
  <si>
    <t>OWEN, IN</t>
  </si>
  <si>
    <t>OWYHEE, ID</t>
  </si>
  <si>
    <t>OZAUKEE, WI</t>
  </si>
  <si>
    <t>PALM BEACH, FL</t>
  </si>
  <si>
    <t>PARK, CO</t>
  </si>
  <si>
    <t>PARKER, TX</t>
  </si>
  <si>
    <t>PASCO, FL</t>
  </si>
  <si>
    <t>PASSAIC, NJ</t>
  </si>
  <si>
    <t>PATILLAS, PR</t>
  </si>
  <si>
    <t>PAULDING, GA</t>
  </si>
  <si>
    <t>PAWNEE, OK</t>
  </si>
  <si>
    <t>PEACH, GA</t>
  </si>
  <si>
    <t>PENDER, NC</t>
  </si>
  <si>
    <t>PENDLETON, KY</t>
  </si>
  <si>
    <t>PENNINGTON, SD</t>
  </si>
  <si>
    <t>PENOBSCOT, ME</t>
  </si>
  <si>
    <t>PENUELAS, PR</t>
  </si>
  <si>
    <t>PEORIA, IL</t>
  </si>
  <si>
    <t>PERRY, AR</t>
  </si>
  <si>
    <t>PERRY, MS</t>
  </si>
  <si>
    <t>PERRY, OH</t>
  </si>
  <si>
    <t>PERRY, PA</t>
  </si>
  <si>
    <t>PERSON, NC</t>
  </si>
  <si>
    <t>PETERSBURG CITY, VA</t>
  </si>
  <si>
    <t>PHILADELPHIA, PA</t>
  </si>
  <si>
    <t>PIATT, IL</t>
  </si>
  <si>
    <t>PICKAWAY, OH</t>
  </si>
  <si>
    <t>PICKENS, AL</t>
  </si>
  <si>
    <t>PICKENS, GA</t>
  </si>
  <si>
    <t>PICKENS, SC</t>
  </si>
  <si>
    <t>PIERCE, WA</t>
  </si>
  <si>
    <t>PIERCE, WI</t>
  </si>
  <si>
    <t>PIKE, GA</t>
  </si>
  <si>
    <t>PIMA, AZ</t>
  </si>
  <si>
    <t>PINAL, AZ</t>
  </si>
  <si>
    <t>PINELLAS, FL</t>
  </si>
  <si>
    <t>PITT, NC</t>
  </si>
  <si>
    <t>PLAQUEMINES, LA</t>
  </si>
  <si>
    <t>PLATTE, MO</t>
  </si>
  <si>
    <t>PLYMOUTH, MA</t>
  </si>
  <si>
    <t>POINSETT, AR</t>
  </si>
  <si>
    <t>POINTE COUPEE, LA</t>
  </si>
  <si>
    <t>POLK, FL</t>
  </si>
  <si>
    <t>POLK, IA</t>
  </si>
  <si>
    <t>POLK, MN</t>
  </si>
  <si>
    <t>POLK, MO</t>
  </si>
  <si>
    <t>POLK, OR</t>
  </si>
  <si>
    <t>POLK, TN</t>
  </si>
  <si>
    <t>PONCE, PR</t>
  </si>
  <si>
    <t>POQUOSON, VA</t>
  </si>
  <si>
    <t>PORTAGE, OH</t>
  </si>
  <si>
    <t>PORTER, IN</t>
  </si>
  <si>
    <t>PORTSMOUTH CITY, VA</t>
  </si>
  <si>
    <t>POSEY, IN</t>
  </si>
  <si>
    <t>POTTAWATOMIE, KS</t>
  </si>
  <si>
    <t>POTTAWATTAMIE, IA</t>
  </si>
  <si>
    <t>POTTER, TX</t>
  </si>
  <si>
    <t>POWHATAN, VA</t>
  </si>
  <si>
    <t>PRESTON, WV</t>
  </si>
  <si>
    <t>PRINCE GEORGE, VA</t>
  </si>
  <si>
    <t>PRINCE GEORGES, MD</t>
  </si>
  <si>
    <t>PRINCE WILLIAM, VA</t>
  </si>
  <si>
    <t>PROVIDENCE, RI</t>
  </si>
  <si>
    <t>PUEBLO, CO</t>
  </si>
  <si>
    <t>PULASKI, AR</t>
  </si>
  <si>
    <t>PULASKI, VA</t>
  </si>
  <si>
    <t>PUTNAM, NY</t>
  </si>
  <si>
    <t>PUTNAM, WV</t>
  </si>
  <si>
    <t>QUEBRADILLAS, PR</t>
  </si>
  <si>
    <t>QUEEN ANNES, MD</t>
  </si>
  <si>
    <t>QUEENS, NY</t>
  </si>
  <si>
    <t>RACINE, WI</t>
  </si>
  <si>
    <t>RADFORD CITY, VA</t>
  </si>
  <si>
    <t>RALEIGH, WV</t>
  </si>
  <si>
    <t>RAMSEY, MN</t>
  </si>
  <si>
    <t>RANDALL, TX</t>
  </si>
  <si>
    <t>RANDOLPH, NC</t>
  </si>
  <si>
    <t>RANKIN, MS</t>
  </si>
  <si>
    <t>RAPIDES, LA</t>
  </si>
  <si>
    <t>RAPPAHANNOCK, VA</t>
  </si>
  <si>
    <t>RAY, MO</t>
  </si>
  <si>
    <t>RENSSELAER, NY</t>
  </si>
  <si>
    <t>RENVILLE, ND</t>
  </si>
  <si>
    <t>RICHLAND, LA</t>
  </si>
  <si>
    <t>RICHLAND, OH</t>
  </si>
  <si>
    <t>RICHLAND, SC</t>
  </si>
  <si>
    <t>RICHMOND CITY, VA</t>
  </si>
  <si>
    <t>RICHMOND, GA</t>
  </si>
  <si>
    <t>RICHMOND, NY</t>
  </si>
  <si>
    <t>RILEY, KS</t>
  </si>
  <si>
    <t>RINCON, PR</t>
  </si>
  <si>
    <t>RIO GRANDE, PR</t>
  </si>
  <si>
    <t>ROANE, TN</t>
  </si>
  <si>
    <t>ROANOKE CITY, VA</t>
  </si>
  <si>
    <t>ROANOKE, VA</t>
  </si>
  <si>
    <t>ROBERTSON, TN</t>
  </si>
  <si>
    <t>ROBERTSON, TX</t>
  </si>
  <si>
    <t>ROCK ISLAND, IL</t>
  </si>
  <si>
    <t>ROCK, MN</t>
  </si>
  <si>
    <t>ROCK, WI</t>
  </si>
  <si>
    <t>ROCKDALE, GA</t>
  </si>
  <si>
    <t>ROCKINGHAM, NC</t>
  </si>
  <si>
    <t>ROCKINGHAM, NH</t>
  </si>
  <si>
    <t>ROCKINGHAM, VA</t>
  </si>
  <si>
    <t>ROCKLAND, NY</t>
  </si>
  <si>
    <t>ROCKWALL, TX</t>
  </si>
  <si>
    <t>ROGERS, OK</t>
  </si>
  <si>
    <t>ROWAN, NC</t>
  </si>
  <si>
    <t>RUSK, TX</t>
  </si>
  <si>
    <t>RUSSELL, AL</t>
  </si>
  <si>
    <t>RUTHERFORD, TN</t>
  </si>
  <si>
    <t>SABANA GRANDE, PR</t>
  </si>
  <si>
    <t>SAGADAHOC, ME</t>
  </si>
  <si>
    <t>SAGINAW, MI</t>
  </si>
  <si>
    <t>SALEM CITY, VA</t>
  </si>
  <si>
    <t>SALEM, NJ</t>
  </si>
  <si>
    <t>SALINE, AR</t>
  </si>
  <si>
    <t>SALT LAKE, UT</t>
  </si>
  <si>
    <t>SALUDA, SC</t>
  </si>
  <si>
    <t>SAN GERMAN, PR</t>
  </si>
  <si>
    <t>SAN JACINTO, TX</t>
  </si>
  <si>
    <t>SAN JUAN, NM</t>
  </si>
  <si>
    <t>SAN JUAN, PR</t>
  </si>
  <si>
    <t>SAN LORENZO, PR</t>
  </si>
  <si>
    <t>SAN PATRICIO, TX</t>
  </si>
  <si>
    <t>SAN SEBASTIAN, PR</t>
  </si>
  <si>
    <t>SANDOVAL, NM</t>
  </si>
  <si>
    <t>SANGAMON, IL</t>
  </si>
  <si>
    <t>SANTA FE, NM</t>
  </si>
  <si>
    <t>SANTA ROSA, FL</t>
  </si>
  <si>
    <t>SARASOTA, FL</t>
  </si>
  <si>
    <t>SARATOGA, NY</t>
  </si>
  <si>
    <t>SARPY, NE</t>
  </si>
  <si>
    <t>SAUNDERS, NE</t>
  </si>
  <si>
    <t>SCHENECTADY, NY</t>
  </si>
  <si>
    <t>SCHOHARIE, NY</t>
  </si>
  <si>
    <t>SCOTT, IA</t>
  </si>
  <si>
    <t>SCOTT, KY</t>
  </si>
  <si>
    <t>SCOTT, MN</t>
  </si>
  <si>
    <t>SCOTT, MS</t>
  </si>
  <si>
    <t>SCOTT, VA</t>
  </si>
  <si>
    <t>SEBASTIAN, AR</t>
  </si>
  <si>
    <t>SEDGWICK, KS</t>
  </si>
  <si>
    <t>SEMINOLE, FL</t>
  </si>
  <si>
    <t>SEQUATCHIE, TN</t>
  </si>
  <si>
    <t>SEQUOYAH, OK</t>
  </si>
  <si>
    <t>SEWARD, NE</t>
  </si>
  <si>
    <t>SHAWNEE, KS</t>
  </si>
  <si>
    <t>SHEBOYGAN, WI</t>
  </si>
  <si>
    <t>SHELBY, AL</t>
  </si>
  <si>
    <t>SHELBY, IN</t>
  </si>
  <si>
    <t>SHELBY, KY</t>
  </si>
  <si>
    <t>SHELBY, TN</t>
  </si>
  <si>
    <t>SHERBURNE, MN</t>
  </si>
  <si>
    <t>SIMPSON, MS</t>
  </si>
  <si>
    <t>SKAGIT, WA</t>
  </si>
  <si>
    <t>SKAMANIA, WA</t>
  </si>
  <si>
    <t>SMITH, TN</t>
  </si>
  <si>
    <t>SMITH, TX</t>
  </si>
  <si>
    <t>SNOHOMISH, WA</t>
  </si>
  <si>
    <t>SOMERSET, MD</t>
  </si>
  <si>
    <t>SOMERSET, NJ</t>
  </si>
  <si>
    <t>SOUTH CENTRAL CONNECTICUT, CT</t>
  </si>
  <si>
    <t>SOUTHEASTERN CONNECTICUT, CT</t>
  </si>
  <si>
    <t>SPALDING, GA</t>
  </si>
  <si>
    <t>SPARTANBURG, SC</t>
  </si>
  <si>
    <t>SPENCER, KY</t>
  </si>
  <si>
    <t>SPOKANE, WA</t>
  </si>
  <si>
    <t>SPOTSYLVANIA, VA</t>
  </si>
  <si>
    <t>ST. BERNARD, LA</t>
  </si>
  <si>
    <t>ST. CHARLES, LA</t>
  </si>
  <si>
    <t>ST. CHARLES, MO</t>
  </si>
  <si>
    <t>ST. CLAIR, AL</t>
  </si>
  <si>
    <t>ST. CLAIR, IL</t>
  </si>
  <si>
    <t>ST. CLAIR, MI</t>
  </si>
  <si>
    <t>ST. CROIX, WI</t>
  </si>
  <si>
    <t>ST. HELENA, LA</t>
  </si>
  <si>
    <t>ST. JAMES, LA</t>
  </si>
  <si>
    <t>ST. JOHN BAPTIST, LA</t>
  </si>
  <si>
    <t>ST. JOHNS, FL</t>
  </si>
  <si>
    <t>ST. JOSEPH, IN</t>
  </si>
  <si>
    <t>ST. LOUIS CITY, MO</t>
  </si>
  <si>
    <t>ST. LOUIS, MN</t>
  </si>
  <si>
    <t>ST. LOUIS, MO</t>
  </si>
  <si>
    <t>ST. LUCIE, FL</t>
  </si>
  <si>
    <t>ST. MARTIN, LA</t>
  </si>
  <si>
    <t>ST. MARYS, MD</t>
  </si>
  <si>
    <t>ST. TAMMANY, LA</t>
  </si>
  <si>
    <t>STAFFORD, VA</t>
  </si>
  <si>
    <t>STARK, IL</t>
  </si>
  <si>
    <t>STARK, OH</t>
  </si>
  <si>
    <t>STAUNTON CITY, VA</t>
  </si>
  <si>
    <t>STEARNS, MN</t>
  </si>
  <si>
    <t>STEVENS, WA</t>
  </si>
  <si>
    <t>STEWART, GA</t>
  </si>
  <si>
    <t>STEWART, TN</t>
  </si>
  <si>
    <t>STILLWATER, MT</t>
  </si>
  <si>
    <t>STOKES, NC</t>
  </si>
  <si>
    <t>STONE, MS</t>
  </si>
  <si>
    <t>STOREY, NV</t>
  </si>
  <si>
    <t>STORY, IA</t>
  </si>
  <si>
    <t>STRAFFORD, NH</t>
  </si>
  <si>
    <t>SUFFOLK CITY, VA</t>
  </si>
  <si>
    <t>SUFFOLK, MA</t>
  </si>
  <si>
    <t>SUFFOLK, NY</t>
  </si>
  <si>
    <t>SULLIVAN, IN</t>
  </si>
  <si>
    <t>SULLIVAN, TN</t>
  </si>
  <si>
    <t>SUMMIT, OH</t>
  </si>
  <si>
    <t>SUMNER, KS</t>
  </si>
  <si>
    <t>SUMNER, TN</t>
  </si>
  <si>
    <t>SUMTER, FL</t>
  </si>
  <si>
    <t>SUMTER, SC</t>
  </si>
  <si>
    <t>SURRY, VA</t>
  </si>
  <si>
    <t>SUSSEX, NJ</t>
  </si>
  <si>
    <t>SUSSEX, VA</t>
  </si>
  <si>
    <t>TALBOT, GA</t>
  </si>
  <si>
    <t>TANGIPAHOA, LA</t>
  </si>
  <si>
    <t>TARRANT, TX</t>
  </si>
  <si>
    <t>TATE, MS</t>
  </si>
  <si>
    <t>TAYLOR, TX</t>
  </si>
  <si>
    <t>TAZEWELL, IL</t>
  </si>
  <si>
    <t>TELLER, CO</t>
  </si>
  <si>
    <t>TERREBONNE, LA</t>
  </si>
  <si>
    <t>TERRELL, GA</t>
  </si>
  <si>
    <t>THE DISTRICT, DC</t>
  </si>
  <si>
    <t>THURSTON, WA</t>
  </si>
  <si>
    <t>TIOGA, NY</t>
  </si>
  <si>
    <t>TIPPECANOE, IN</t>
  </si>
  <si>
    <t>TIPTON, IN</t>
  </si>
  <si>
    <t>TIPTON, TN</t>
  </si>
  <si>
    <t>TOA ALTA, PR</t>
  </si>
  <si>
    <t>TOA BAJA, PR</t>
  </si>
  <si>
    <t>TOM GREEN, TX</t>
  </si>
  <si>
    <t>TOMPKINS, NY</t>
  </si>
  <si>
    <t>TOOELE, UT</t>
  </si>
  <si>
    <t>TORRANCE, NM</t>
  </si>
  <si>
    <t>TRAVIS, TX</t>
  </si>
  <si>
    <t>TRIGG, KY</t>
  </si>
  <si>
    <t>TROUSDALE, TN</t>
  </si>
  <si>
    <t>TRUJILLO ALTO, PR</t>
  </si>
  <si>
    <t>TRUMBULL, OH</t>
  </si>
  <si>
    <t>TULSA, OK</t>
  </si>
  <si>
    <t>TUNICA, MS</t>
  </si>
  <si>
    <t>TURNER, SD</t>
  </si>
  <si>
    <t>TUSCALOOSA, AL</t>
  </si>
  <si>
    <t>TWIGGS, GA</t>
  </si>
  <si>
    <t>TWIN FALLS, ID</t>
  </si>
  <si>
    <t>ULSTER, NY</t>
  </si>
  <si>
    <t>UNICOI, TN</t>
  </si>
  <si>
    <t>UNION, LA</t>
  </si>
  <si>
    <t>UNION, NC</t>
  </si>
  <si>
    <t>UNION, NJ</t>
  </si>
  <si>
    <t>UNION, OH</t>
  </si>
  <si>
    <t>UNION, SC</t>
  </si>
  <si>
    <t>UNION, SD</t>
  </si>
  <si>
    <t>UNION, TN</t>
  </si>
  <si>
    <t>UPSHUR, TX</t>
  </si>
  <si>
    <t>UTAH, UT</t>
  </si>
  <si>
    <t>VALENCIA, NM</t>
  </si>
  <si>
    <t>VANDERBURGH, IN</t>
  </si>
  <si>
    <t>VEGA ALTA, PR</t>
  </si>
  <si>
    <t>VEGA BAJA, PR</t>
  </si>
  <si>
    <t>VERMILION, LA</t>
  </si>
  <si>
    <t>VERMILLION, IN</t>
  </si>
  <si>
    <t>VERNON, WI</t>
  </si>
  <si>
    <t>VICTORIA, TX</t>
  </si>
  <si>
    <t>VIGO, IN</t>
  </si>
  <si>
    <t>VILLALBA, PR</t>
  </si>
  <si>
    <t>VIRGINIA BEACH CITY, VA</t>
  </si>
  <si>
    <t>VOLUSIA, FL</t>
  </si>
  <si>
    <t>W. BATON ROUGE, LA</t>
  </si>
  <si>
    <t>WABASHA, MN</t>
  </si>
  <si>
    <t>WABAUNSEE, KS</t>
  </si>
  <si>
    <t>WAGONER, OK</t>
  </si>
  <si>
    <t>WAKE, NC</t>
  </si>
  <si>
    <t>WAKULLA, FL</t>
  </si>
  <si>
    <t>WALKER, AL</t>
  </si>
  <si>
    <t>WALKER, GA</t>
  </si>
  <si>
    <t>WALLA WALLA, WA</t>
  </si>
  <si>
    <t>WALLER, TX</t>
  </si>
  <si>
    <t>WALTON, FL</t>
  </si>
  <si>
    <t>WALTON, GA</t>
  </si>
  <si>
    <t>WARD, ND</t>
  </si>
  <si>
    <t>WARREN, IA</t>
  </si>
  <si>
    <t>WARREN, IN</t>
  </si>
  <si>
    <t>WARREN, KY</t>
  </si>
  <si>
    <t>WARREN, MO</t>
  </si>
  <si>
    <t>WARREN, NJ</t>
  </si>
  <si>
    <t>WARREN, NY</t>
  </si>
  <si>
    <t>WARREN, OH</t>
  </si>
  <si>
    <t>WARREN, VA</t>
  </si>
  <si>
    <t>WARRICK, IN</t>
  </si>
  <si>
    <t>WASHINGTON, AR</t>
  </si>
  <si>
    <t>WASHINGTON, FL</t>
  </si>
  <si>
    <t>WASHINGTON, IA</t>
  </si>
  <si>
    <t>WASHINGTON, IN</t>
  </si>
  <si>
    <t>WASHINGTON, MD</t>
  </si>
  <si>
    <t>WASHINGTON, MN</t>
  </si>
  <si>
    <t>WASHINGTON, NE</t>
  </si>
  <si>
    <t>WASHINGTON, NY</t>
  </si>
  <si>
    <t>WASHINGTON, OR</t>
  </si>
  <si>
    <t>WASHINGTON, PA</t>
  </si>
  <si>
    <t>WASHINGTON, RI</t>
  </si>
  <si>
    <t>WASHINGTON, TN</t>
  </si>
  <si>
    <t>WASHINGTON, UT</t>
  </si>
  <si>
    <t>WASHINGTON, VA</t>
  </si>
  <si>
    <t>WASHINGTON, WI</t>
  </si>
  <si>
    <t>WASHOE, NV</t>
  </si>
  <si>
    <t>WASHTENAW, MI</t>
  </si>
  <si>
    <t>WAUKESHA, WI</t>
  </si>
  <si>
    <t>WAYNE, MI</t>
  </si>
  <si>
    <t>WAYNE, NC</t>
  </si>
  <si>
    <t>WAYNE, NY</t>
  </si>
  <si>
    <t>WAYNE, WV</t>
  </si>
  <si>
    <t>WAYNESBORO CITY, VA</t>
  </si>
  <si>
    <t>WEBB, TX</t>
  </si>
  <si>
    <t>WEBER, UT</t>
  </si>
  <si>
    <t>WEBSTER, MO</t>
  </si>
  <si>
    <t>WELD, CO</t>
  </si>
  <si>
    <t>WELLS, IN</t>
  </si>
  <si>
    <t>WEST FELICIANA, LA</t>
  </si>
  <si>
    <t>WESTCHESTER, NY</t>
  </si>
  <si>
    <t>WESTERN CONNECTICUT, CT</t>
  </si>
  <si>
    <t>WESTMORELAND, PA</t>
  </si>
  <si>
    <t>WHATCOM, WA</t>
  </si>
  <si>
    <t>WHITFIELD, GA</t>
  </si>
  <si>
    <t>WHITLEY, IN</t>
  </si>
  <si>
    <t>WICHITA, TX</t>
  </si>
  <si>
    <t>WICOMICO, MD</t>
  </si>
  <si>
    <t>WILL, IL</t>
  </si>
  <si>
    <t>WILLIAMSBURG CITY, VA</t>
  </si>
  <si>
    <t>WILLIAMSON, TN</t>
  </si>
  <si>
    <t>WILLIAMSON, TX</t>
  </si>
  <si>
    <t>WILSON, TN</t>
  </si>
  <si>
    <t>WILSON, TX</t>
  </si>
  <si>
    <t>WINCHESTER CITY, VA</t>
  </si>
  <si>
    <t>WINNEBAGO, IL</t>
  </si>
  <si>
    <t>WINNEBAGO, WI</t>
  </si>
  <si>
    <t>WIRT, WV</t>
  </si>
  <si>
    <t>WISE, TX</t>
  </si>
  <si>
    <t>WOOD, OH</t>
  </si>
  <si>
    <t>WOOD, WV</t>
  </si>
  <si>
    <t>WOODBURY, IA</t>
  </si>
  <si>
    <t>WOODFORD, IL</t>
  </si>
  <si>
    <t>WOODFORD, KY</t>
  </si>
  <si>
    <t>WORCESTER, MA</t>
  </si>
  <si>
    <t>WORTH, GA</t>
  </si>
  <si>
    <t>WRIGHT, MN</t>
  </si>
  <si>
    <t>WYANDOTTE, KS</t>
  </si>
  <si>
    <t>WYOMING, PA</t>
  </si>
  <si>
    <t>YABUCOA, PR</t>
  </si>
  <si>
    <t>YADKIN, NC</t>
  </si>
  <si>
    <t>YAKIMA, WA</t>
  </si>
  <si>
    <t>YAMHILL, OR</t>
  </si>
  <si>
    <t>YAUCO, PR</t>
  </si>
  <si>
    <t>YAVAPAI, AZ</t>
  </si>
  <si>
    <t>YAZOO, MS</t>
  </si>
  <si>
    <t>YELLOWSTONE, MT</t>
  </si>
  <si>
    <t>YORK, ME</t>
  </si>
  <si>
    <t>YORK, PA</t>
  </si>
  <si>
    <t>YORK, SC</t>
  </si>
  <si>
    <t>YORK, VA</t>
  </si>
  <si>
    <t>YUMA, AZ</t>
  </si>
  <si>
    <t>29180</t>
  </si>
  <si>
    <t>14260</t>
  </si>
  <si>
    <t>19740</t>
  </si>
  <si>
    <t>23900</t>
  </si>
  <si>
    <t>10380</t>
  </si>
  <si>
    <t>41980</t>
  </si>
  <si>
    <t>12260</t>
  </si>
  <si>
    <t>23540</t>
  </si>
  <si>
    <t>15500</t>
  </si>
  <si>
    <t>10580</t>
  </si>
  <si>
    <t>16820</t>
  </si>
  <si>
    <t>16020</t>
  </si>
  <si>
    <t>25860</t>
  </si>
  <si>
    <t>11694</t>
  </si>
  <si>
    <t>38300</t>
  </si>
  <si>
    <t>23060</t>
  </si>
  <si>
    <t>14540</t>
  </si>
  <si>
    <t>30620</t>
  </si>
  <si>
    <t>40060</t>
  </si>
  <si>
    <t>31340</t>
  </si>
  <si>
    <t>11260</t>
  </si>
  <si>
    <t>24860</t>
  </si>
  <si>
    <t>28940</t>
  </si>
  <si>
    <t>41140</t>
  </si>
  <si>
    <t>30340</t>
  </si>
  <si>
    <t>12580</t>
  </si>
  <si>
    <t>33460</t>
  </si>
  <si>
    <t>16740</t>
  </si>
  <si>
    <t>18580</t>
  </si>
  <si>
    <t>48660</t>
  </si>
  <si>
    <t>11640</t>
  </si>
  <si>
    <t>11100</t>
  </si>
  <si>
    <t>25020</t>
  </si>
  <si>
    <t>12940</t>
  </si>
  <si>
    <t>17410</t>
  </si>
  <si>
    <t>30300</t>
  </si>
  <si>
    <t>41700</t>
  </si>
  <si>
    <t>12100</t>
  </si>
  <si>
    <t>44420</t>
  </si>
  <si>
    <t>26420</t>
  </si>
  <si>
    <t>33860</t>
  </si>
  <si>
    <t>27260</t>
  </si>
  <si>
    <t>19300</t>
  </si>
  <si>
    <t>37140</t>
  </si>
  <si>
    <t>38540</t>
  </si>
  <si>
    <t>12700</t>
  </si>
  <si>
    <t>12054</t>
  </si>
  <si>
    <t>24340</t>
  </si>
  <si>
    <t>18020</t>
  </si>
  <si>
    <t>31924</t>
  </si>
  <si>
    <t>12420</t>
  </si>
  <si>
    <t>28140</t>
  </si>
  <si>
    <t>37460</t>
  </si>
  <si>
    <t>13020</t>
  </si>
  <si>
    <t>25940</t>
  </si>
  <si>
    <t>28660</t>
  </si>
  <si>
    <t>48540</t>
  </si>
  <si>
    <t>22220</t>
  </si>
  <si>
    <t>16300</t>
  </si>
  <si>
    <t>29200</t>
  </si>
  <si>
    <t>41060</t>
  </si>
  <si>
    <t>32820</t>
  </si>
  <si>
    <t>18700</t>
  </si>
  <si>
    <t>28420</t>
  </si>
  <si>
    <t>45900</t>
  </si>
  <si>
    <t>35614</t>
  </si>
  <si>
    <t>16700</t>
  </si>
  <si>
    <t>25180</t>
  </si>
  <si>
    <t>39740</t>
  </si>
  <si>
    <t>38340</t>
  </si>
  <si>
    <t>10740</t>
  </si>
  <si>
    <t>35660</t>
  </si>
  <si>
    <t>13820</t>
  </si>
  <si>
    <t>31420</t>
  </si>
  <si>
    <t>47940</t>
  </si>
  <si>
    <t>11020</t>
  </si>
  <si>
    <t>31860</t>
  </si>
  <si>
    <t>41180</t>
  </si>
  <si>
    <t>26820</t>
  </si>
  <si>
    <t>11180</t>
  </si>
  <si>
    <t>40420</t>
  </si>
  <si>
    <t>26900</t>
  </si>
  <si>
    <t>17140</t>
  </si>
  <si>
    <t>17860</t>
  </si>
  <si>
    <t>16620</t>
  </si>
  <si>
    <t>47380</t>
  </si>
  <si>
    <t>43340</t>
  </si>
  <si>
    <t>40220</t>
  </si>
  <si>
    <t>14500</t>
  </si>
  <si>
    <t>30460</t>
  </si>
  <si>
    <t>45500</t>
  </si>
  <si>
    <t>26580</t>
  </si>
  <si>
    <t>17420</t>
  </si>
  <si>
    <t>15260</t>
  </si>
  <si>
    <t>17780</t>
  </si>
  <si>
    <t>37340</t>
  </si>
  <si>
    <t>28700</t>
  </si>
  <si>
    <t>39300</t>
  </si>
  <si>
    <t>25740</t>
  </si>
  <si>
    <t>48260</t>
  </si>
  <si>
    <t>46660</t>
  </si>
  <si>
    <t>13780</t>
  </si>
  <si>
    <t>22744</t>
  </si>
  <si>
    <t>24580</t>
  </si>
  <si>
    <t>48900</t>
  </si>
  <si>
    <t>42340</t>
  </si>
  <si>
    <t>33874</t>
  </si>
  <si>
    <t>31140</t>
  </si>
  <si>
    <t>11700</t>
  </si>
  <si>
    <t>13900</t>
  </si>
  <si>
    <t>15804</t>
  </si>
  <si>
    <t>48620</t>
  </si>
  <si>
    <t>32420</t>
  </si>
  <si>
    <t>30860</t>
  </si>
  <si>
    <t>29340</t>
  </si>
  <si>
    <t>11500</t>
  </si>
  <si>
    <t>12980</t>
  </si>
  <si>
    <t>17900</t>
  </si>
  <si>
    <t>10180</t>
  </si>
  <si>
    <t>27620</t>
  </si>
  <si>
    <t>11540</t>
  </si>
  <si>
    <t>30500</t>
  </si>
  <si>
    <t>27780</t>
  </si>
  <si>
    <t>47260</t>
  </si>
  <si>
    <t>15180</t>
  </si>
  <si>
    <t>36420</t>
  </si>
  <si>
    <t>34980</t>
  </si>
  <si>
    <t>25540</t>
  </si>
  <si>
    <t>13740</t>
  </si>
  <si>
    <t>10900</t>
  </si>
  <si>
    <t>20260</t>
  </si>
  <si>
    <t>15940</t>
  </si>
  <si>
    <t>16180</t>
  </si>
  <si>
    <t>27740</t>
  </si>
  <si>
    <t>24500</t>
  </si>
  <si>
    <t>43780</t>
  </si>
  <si>
    <t>22020</t>
  </si>
  <si>
    <t>36540</t>
  </si>
  <si>
    <t>16860</t>
  </si>
  <si>
    <t>48864</t>
  </si>
  <si>
    <t>44300</t>
  </si>
  <si>
    <t>16580</t>
  </si>
  <si>
    <t>47764</t>
  </si>
  <si>
    <t>39460</t>
  </si>
  <si>
    <t>20500</t>
  </si>
  <si>
    <t>17980</t>
  </si>
  <si>
    <t>48300</t>
  </si>
  <si>
    <t>21300</t>
  </si>
  <si>
    <t>27900</t>
  </si>
  <si>
    <t>27180</t>
  </si>
  <si>
    <t>20740</t>
  </si>
  <si>
    <t>15540</t>
  </si>
  <si>
    <t>17300</t>
  </si>
  <si>
    <t>44180</t>
  </si>
  <si>
    <t>26140</t>
  </si>
  <si>
    <t>38900</t>
  </si>
  <si>
    <t>29820</t>
  </si>
  <si>
    <t>44220</t>
  </si>
  <si>
    <t>12020</t>
  </si>
  <si>
    <t>45460</t>
  </si>
  <si>
    <t>29620</t>
  </si>
  <si>
    <t>43420</t>
  </si>
  <si>
    <t>31180</t>
  </si>
  <si>
    <t>22380</t>
  </si>
  <si>
    <t>22520</t>
  </si>
  <si>
    <t>34940</t>
  </si>
  <si>
    <t>19124</t>
  </si>
  <si>
    <t>31540</t>
  </si>
  <si>
    <t>30020</t>
  </si>
  <si>
    <t>16984</t>
  </si>
  <si>
    <t>27140</t>
  </si>
  <si>
    <t>31020</t>
  </si>
  <si>
    <t>27860</t>
  </si>
  <si>
    <t>22900</t>
  </si>
  <si>
    <t>46140</t>
  </si>
  <si>
    <t>13460</t>
  </si>
  <si>
    <t>38860</t>
  </si>
  <si>
    <t>22180</t>
  </si>
  <si>
    <t>47220</t>
  </si>
  <si>
    <t>25420</t>
  </si>
  <si>
    <t>39660</t>
  </si>
  <si>
    <t>43580</t>
  </si>
  <si>
    <t>19780</t>
  </si>
  <si>
    <t>22500</t>
  </si>
  <si>
    <t>49180</t>
  </si>
  <si>
    <t>36980</t>
  </si>
  <si>
    <t>36260</t>
  </si>
  <si>
    <t>20994</t>
  </si>
  <si>
    <t>34620</t>
  </si>
  <si>
    <t>18140</t>
  </si>
  <si>
    <t>37964</t>
  </si>
  <si>
    <t>40340</t>
  </si>
  <si>
    <t>29740</t>
  </si>
  <si>
    <t>10500</t>
  </si>
  <si>
    <t>29940</t>
  </si>
  <si>
    <t>20220</t>
  </si>
  <si>
    <t>28880</t>
  </si>
  <si>
    <t>36220</t>
  </si>
  <si>
    <t>40580</t>
  </si>
  <si>
    <t>17820</t>
  </si>
  <si>
    <t>21340</t>
  </si>
  <si>
    <t>21140</t>
  </si>
  <si>
    <t>15380</t>
  </si>
  <si>
    <t>41780</t>
  </si>
  <si>
    <t>21500</t>
  </si>
  <si>
    <t>37860</t>
  </si>
  <si>
    <t>15764</t>
  </si>
  <si>
    <t>35084</t>
  </si>
  <si>
    <t>23460</t>
  </si>
  <si>
    <t>21820</t>
  </si>
  <si>
    <t>30780</t>
  </si>
  <si>
    <t>13220</t>
  </si>
  <si>
    <t>19660</t>
  </si>
  <si>
    <t>40660</t>
  </si>
  <si>
    <t>13980</t>
  </si>
  <si>
    <t>22540</t>
  </si>
  <si>
    <t>25620</t>
  </si>
  <si>
    <t>39580</t>
  </si>
  <si>
    <t>16540</t>
  </si>
  <si>
    <t>23224</t>
  </si>
  <si>
    <t>49020</t>
  </si>
  <si>
    <t>45780</t>
  </si>
  <si>
    <t>45220</t>
  </si>
  <si>
    <t>14580</t>
  </si>
  <si>
    <t>21420</t>
  </si>
  <si>
    <t>26300</t>
  </si>
  <si>
    <t>31740</t>
  </si>
  <si>
    <t>22420</t>
  </si>
  <si>
    <t>20020</t>
  </si>
  <si>
    <t>47020</t>
  </si>
  <si>
    <t>24220</t>
  </si>
  <si>
    <t>10780</t>
  </si>
  <si>
    <t>43300</t>
  </si>
  <si>
    <t>14860</t>
  </si>
  <si>
    <t>46220</t>
  </si>
  <si>
    <t>19430</t>
  </si>
  <si>
    <t>30980</t>
  </si>
  <si>
    <t>38660</t>
  </si>
  <si>
    <t>24660</t>
  </si>
  <si>
    <t>23580</t>
  </si>
  <si>
    <t>24260</t>
  </si>
  <si>
    <t>34100</t>
  </si>
  <si>
    <t>44140</t>
  </si>
  <si>
    <t>11200</t>
  </si>
  <si>
    <t>25060</t>
  </si>
  <si>
    <t>21060</t>
  </si>
  <si>
    <t>13140</t>
  </si>
  <si>
    <t>25500</t>
  </si>
  <si>
    <t>19340</t>
  </si>
  <si>
    <t>46540</t>
  </si>
  <si>
    <t>45294</t>
  </si>
  <si>
    <t>32580</t>
  </si>
  <si>
    <t>42700</t>
  </si>
  <si>
    <t>31700</t>
  </si>
  <si>
    <t>46520</t>
  </si>
  <si>
    <t>34820</t>
  </si>
  <si>
    <t>47580</t>
  </si>
  <si>
    <t>29100</t>
  </si>
  <si>
    <t>29020</t>
  </si>
  <si>
    <t>42680</t>
  </si>
  <si>
    <t>41660</t>
  </si>
  <si>
    <t>45820</t>
  </si>
  <si>
    <t>27100</t>
  </si>
  <si>
    <t>32780</t>
  </si>
  <si>
    <t>29414</t>
  </si>
  <si>
    <t>35380</t>
  </si>
  <si>
    <t>48060</t>
  </si>
  <si>
    <t>46300</t>
  </si>
  <si>
    <t>26980</t>
  </si>
  <si>
    <t>23104</t>
  </si>
  <si>
    <t>24420</t>
  </si>
  <si>
    <t>39340</t>
  </si>
  <si>
    <t>28020</t>
  </si>
  <si>
    <t>27980</t>
  </si>
  <si>
    <t>28100</t>
  </si>
  <si>
    <t>28450</t>
  </si>
  <si>
    <t>20100</t>
  </si>
  <si>
    <t>42644</t>
  </si>
  <si>
    <t>14740</t>
  </si>
  <si>
    <t>17660</t>
  </si>
  <si>
    <t>33140</t>
  </si>
  <si>
    <t>42540</t>
  </si>
  <si>
    <t>26380</t>
  </si>
  <si>
    <t>36740</t>
  </si>
  <si>
    <t>29404</t>
  </si>
  <si>
    <t>30700</t>
  </si>
  <si>
    <t>29540</t>
  </si>
  <si>
    <t>21660</t>
  </si>
  <si>
    <t>47664</t>
  </si>
  <si>
    <t>16940</t>
  </si>
  <si>
    <t>22660</t>
  </si>
  <si>
    <t>19460</t>
  </si>
  <si>
    <t>30140</t>
  </si>
  <si>
    <t>12220</t>
  </si>
  <si>
    <t>15980</t>
  </si>
  <si>
    <t>25980</t>
  </si>
  <si>
    <t>26620</t>
  </si>
  <si>
    <t>43620</t>
  </si>
  <si>
    <t>10540</t>
  </si>
  <si>
    <t>40380</t>
  </si>
  <si>
    <t>48700</t>
  </si>
  <si>
    <t>39900</t>
  </si>
  <si>
    <t>19500</t>
  </si>
  <si>
    <t>45060</t>
  </si>
  <si>
    <t>49660</t>
  </si>
  <si>
    <t>35840</t>
  </si>
  <si>
    <t>48140</t>
  </si>
  <si>
    <t>38060</t>
  </si>
  <si>
    <t>36100</t>
  </si>
  <si>
    <t>41420</t>
  </si>
  <si>
    <t>37900</t>
  </si>
  <si>
    <t>38940</t>
  </si>
  <si>
    <t>33260</t>
  </si>
  <si>
    <t>20580</t>
  </si>
  <si>
    <t>14010</t>
  </si>
  <si>
    <t>33500</t>
  </si>
  <si>
    <t>44100</t>
  </si>
  <si>
    <t>45940</t>
  </si>
  <si>
    <t>24300</t>
  </si>
  <si>
    <t>33124</t>
  </si>
  <si>
    <t>29484</t>
  </si>
  <si>
    <t>33220</t>
  </si>
  <si>
    <t>33340</t>
  </si>
  <si>
    <t>33540</t>
  </si>
  <si>
    <t>33660</t>
  </si>
  <si>
    <t>29420</t>
  </si>
  <si>
    <t>34060</t>
  </si>
  <si>
    <t>14020</t>
  </si>
  <si>
    <t>33780</t>
  </si>
  <si>
    <t>38240</t>
  </si>
  <si>
    <t>33740</t>
  </si>
  <si>
    <t>19140</t>
  </si>
  <si>
    <t>34740</t>
  </si>
  <si>
    <t>35004</t>
  </si>
  <si>
    <t>16220</t>
  </si>
  <si>
    <t>47930</t>
  </si>
  <si>
    <t>14454</t>
  </si>
  <si>
    <t>18880</t>
  </si>
  <si>
    <t>27340</t>
  </si>
  <si>
    <t>48424</t>
  </si>
  <si>
    <t>12620</t>
  </si>
  <si>
    <t>45104</t>
  </si>
  <si>
    <t>46060</t>
  </si>
  <si>
    <t>41304</t>
  </si>
  <si>
    <t>24780</t>
  </si>
  <si>
    <t>29460</t>
  </si>
  <si>
    <t>10420</t>
  </si>
  <si>
    <t>21780</t>
  </si>
  <si>
    <t>39380</t>
  </si>
  <si>
    <t>39540</t>
  </si>
  <si>
    <t>31900</t>
  </si>
  <si>
    <t>27500</t>
  </si>
  <si>
    <t>40484</t>
  </si>
  <si>
    <t>40980</t>
  </si>
  <si>
    <t>41620</t>
  </si>
  <si>
    <t>22140</t>
  </si>
  <si>
    <t>42140</t>
  </si>
  <si>
    <t>43100</t>
  </si>
  <si>
    <t>34580</t>
  </si>
  <si>
    <t>46340</t>
  </si>
  <si>
    <t>21794</t>
  </si>
  <si>
    <t>41540</t>
  </si>
  <si>
    <t>35300</t>
  </si>
  <si>
    <t>35980</t>
  </si>
  <si>
    <t>43900</t>
  </si>
  <si>
    <t>44060</t>
  </si>
  <si>
    <t>43640</t>
  </si>
  <si>
    <t>48680</t>
  </si>
  <si>
    <t>44940</t>
  </si>
  <si>
    <t>25220</t>
  </si>
  <si>
    <t>36500</t>
  </si>
  <si>
    <t>27060</t>
  </si>
  <si>
    <t>28740</t>
  </si>
  <si>
    <t>47460</t>
  </si>
  <si>
    <t>24020</t>
  </si>
  <si>
    <t>41100</t>
  </si>
  <si>
    <t>11460</t>
  </si>
  <si>
    <t>19804</t>
  </si>
  <si>
    <t>24140</t>
  </si>
  <si>
    <t>29700</t>
  </si>
  <si>
    <t>24540</t>
  </si>
  <si>
    <t>13380</t>
  </si>
  <si>
    <t>36780</t>
  </si>
  <si>
    <t>37620</t>
  </si>
  <si>
    <t>49340</t>
  </si>
  <si>
    <t>49420</t>
  </si>
  <si>
    <t>39150</t>
  </si>
  <si>
    <t>49620</t>
  </si>
  <si>
    <t>49740</t>
  </si>
  <si>
    <t>Denver-Aurora-Centennial, CO</t>
  </si>
  <si>
    <t>Aguadilla, PR</t>
  </si>
  <si>
    <t>Arlington-Alexandria-Reston, VA-WV</t>
  </si>
  <si>
    <t>Greenville-Anderson-Greer, SC</t>
  </si>
  <si>
    <t>Cleveland, OH</t>
  </si>
  <si>
    <t>Staunton-Stuarts Draft, VA</t>
  </si>
  <si>
    <t>Houston-Pasadena-The Woodlands, TX</t>
  </si>
  <si>
    <t>Paducah, KY-IL</t>
  </si>
  <si>
    <t>Atlanta-Sandy Springs-Roswell, GA</t>
  </si>
  <si>
    <t>Grand Rapids-Wyoming-Kentwood, MI</t>
  </si>
  <si>
    <t>Marietta, GA</t>
  </si>
  <si>
    <t>Austin-Round Rock-San Marcos, TX</t>
  </si>
  <si>
    <t>Panama City-Panama City Beach, FL</t>
  </si>
  <si>
    <t>Hilton Head Island-Bluffton-Port Royal, SC</t>
  </si>
  <si>
    <t>Traverse City, MI</t>
  </si>
  <si>
    <t>Birmingham, AL</t>
  </si>
  <si>
    <t>Indianapolis-Carmel-Greenwood, IN</t>
  </si>
  <si>
    <t>Brunswick-St. Simons, GA</t>
  </si>
  <si>
    <t>Helena, MT</t>
  </si>
  <si>
    <t>Lexington Park, MD</t>
  </si>
  <si>
    <t>Virginia Beach-Chesapeake-Norfolk, VA-NC</t>
  </si>
  <si>
    <t>Hartford-West Hartford-East Hartford, CT</t>
  </si>
  <si>
    <t>Omaha, NE-IA</t>
  </si>
  <si>
    <t>Washington, DC-MD</t>
  </si>
  <si>
    <t>Wenatchee-East Wenatchee, WA</t>
  </si>
  <si>
    <t>Joplin, MO-KS</t>
  </si>
  <si>
    <t>Las Vegas-Henderson-North Las Vegas, NV</t>
  </si>
  <si>
    <t>Chicago-Naperville-Schaumburg, IL</t>
  </si>
  <si>
    <t>Longview-Kelso, WA</t>
  </si>
  <si>
    <t>Vineland, NJ</t>
  </si>
  <si>
    <t>Ogden, UT</t>
  </si>
  <si>
    <t>Kiryas Joel-Poughkeepsie-Newburgh, NY</t>
  </si>
  <si>
    <t>Sandusky, OH</t>
  </si>
  <si>
    <t>Newark, NJ</t>
  </si>
  <si>
    <t>Fairbanks-College, AK</t>
  </si>
  <si>
    <t>Blacksburg-Christiansburg-Radford, VA</t>
  </si>
  <si>
    <t>Chambersburg, PA</t>
  </si>
  <si>
    <t>Frederick-Gaithersburg-Bethesda, MD</t>
  </si>
  <si>
    <t>Bozeman, MT</t>
  </si>
  <si>
    <t>Bridgeport-Stamford-Danbury, CT</t>
  </si>
  <si>
    <t>Dayton-Kettering-Beavercreek, OH</t>
  </si>
  <si>
    <t>Amherst Town-Northampton, MA</t>
  </si>
  <si>
    <t>Elizabethtown, KY</t>
  </si>
  <si>
    <t>Tampa, FL</t>
  </si>
  <si>
    <t>Sebring, FL</t>
  </si>
  <si>
    <t>Myrtle Beach-Conway-North Myrtle Beach, SC</t>
  </si>
  <si>
    <t>Sebastian-Vero Beach-West Vero Corridor, FL</t>
  </si>
  <si>
    <t>Lake County-Porter County-Jasper County, IN</t>
  </si>
  <si>
    <t>Provo-Orem-Lehi, UT</t>
  </si>
  <si>
    <t>Kahului-Wailuku, HI</t>
  </si>
  <si>
    <t>Kenosha, WI</t>
  </si>
  <si>
    <t>Houma-Bayou Cane-Thibodaux, LA</t>
  </si>
  <si>
    <t>Lake County, IL</t>
  </si>
  <si>
    <t>Fort Collins-Loveland, CO</t>
  </si>
  <si>
    <t>Hinesville, GA</t>
  </si>
  <si>
    <t>Sioux Falls, SD-MN</t>
  </si>
  <si>
    <t>Albany, OR</t>
  </si>
  <si>
    <t>Youngstown-Warren, OH</t>
  </si>
  <si>
    <t>North Port-Bradenton-Sarasota, FL</t>
  </si>
  <si>
    <t>Wausau, WI</t>
  </si>
  <si>
    <t>Eagle Pass, TX</t>
  </si>
  <si>
    <t>Minot, ND</t>
  </si>
  <si>
    <t>Lakewood-New Brunswick, NJ</t>
  </si>
  <si>
    <t>Pinehurst-Southern Pines, NC</t>
  </si>
  <si>
    <t>Muskegon-Norton Shores, MI</t>
  </si>
  <si>
    <t>Waterbury-Shelton, CT</t>
  </si>
  <si>
    <t>West Palm Beach-Boca Raton-Delray Beach, FL</t>
  </si>
  <si>
    <t>St. Petersburg-Clearwater-Largo, FL</t>
  </si>
  <si>
    <t>Evansville, IN</t>
  </si>
  <si>
    <t>Racine-Mount Pleasant, WI</t>
  </si>
  <si>
    <t>Salt Lake City-Murray, UT</t>
  </si>
  <si>
    <t>Everett, WA</t>
  </si>
  <si>
    <t>Salisbury, MD</t>
  </si>
  <si>
    <t>New Haven, CT</t>
  </si>
  <si>
    <t>Norwich-New London-Willimantic, CT</t>
  </si>
  <si>
    <t>Slidell-Mandeville-Covington, LA</t>
  </si>
  <si>
    <t>Wildwood-The Villages, FL</t>
  </si>
  <si>
    <t>Worcester, MA</t>
  </si>
  <si>
    <t>RI</t>
  </si>
  <si>
    <t>DC</t>
  </si>
  <si>
    <t>RURAL</t>
  </si>
  <si>
    <r>
      <t xml:space="preserve">PDPM </t>
    </r>
    <r>
      <rPr>
        <b/>
        <u/>
        <sz val="36"/>
        <color theme="1"/>
        <rFont val="Calibri"/>
        <family val="2"/>
        <scheme val="minor"/>
      </rPr>
      <t>URBAN</t>
    </r>
    <r>
      <rPr>
        <b/>
        <u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RATES (2024/2025)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</si>
</sst>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0_);\(0\)"/>
    <numFmt numFmtId="166" formatCode="0.0000000000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0" xfId="0" applyNumberFormat="1"/>
    <xf numFmtId="2" fontId="0" fillId="0" borderId="0" xfId="0" applyNumberFormat="1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0" applyNumberFormat="1"/>
    <xf numFmtId="0" fontId="3" fillId="0" borderId="0" xfId="0" applyFont="1"/>
    <xf numFmtId="0" fontId="0" fillId="0" borderId="0" xfId="2" applyFont="1"/>
    <xf numFmtId="0" fontId="1" fillId="0" borderId="0" xfId="2"/>
    <xf numFmtId="164" fontId="0" fillId="0" borderId="0" xfId="3" applyNumberFormat="1" applyFont="1"/>
    <xf numFmtId="164" fontId="0" fillId="0" borderId="0" xfId="1" applyNumberFormat="1" applyFont="1"/>
    <xf numFmtId="165" fontId="0" fillId="0" borderId="0" xfId="1" applyNumberFormat="1" applyFont="1"/>
    <xf numFmtId="164" fontId="0" fillId="0" borderId="0" xfId="0" applyNumberFormat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0" fillId="0" borderId="4" xfId="0" applyBorder="1"/>
    <xf numFmtId="2" fontId="0" fillId="0" borderId="1" xfId="0" applyNumberFormat="1" applyBorder="1"/>
    <xf numFmtId="2" fontId="0" fillId="0" borderId="7" xfId="0" applyNumberFormat="1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0" fontId="4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2" fontId="4" fillId="3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Protection="1">
      <protection locked="0" hidden="1"/>
    </xf>
    <xf numFmtId="0" fontId="4" fillId="0" borderId="0" xfId="0" applyFont="1" applyProtection="1">
      <protection hidden="1"/>
    </xf>
    <xf numFmtId="165" fontId="4" fillId="0" borderId="0" xfId="1" applyNumberFormat="1" applyFont="1" applyProtection="1">
      <protection hidden="1"/>
    </xf>
    <xf numFmtId="0" fontId="5" fillId="0" borderId="0" xfId="0" applyFont="1" applyProtection="1">
      <protection hidden="1"/>
    </xf>
    <xf numFmtId="165" fontId="0" fillId="0" borderId="0" xfId="1" applyNumberFormat="1" applyFont="1" applyProtection="1">
      <protection hidden="1"/>
    </xf>
    <xf numFmtId="164" fontId="0" fillId="0" borderId="0" xfId="1" applyNumberFormat="1" applyFont="1" applyProtection="1"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8" xfId="0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9" fillId="2" borderId="11" xfId="0" applyNumberFormat="1" applyFont="1" applyFill="1" applyBorder="1" applyAlignment="1" applyProtection="1">
      <alignment horizontal="center" wrapText="1"/>
      <protection locked="0"/>
    </xf>
    <xf numFmtId="4" fontId="0" fillId="0" borderId="1" xfId="0" applyNumberFormat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1" fontId="9" fillId="2" borderId="11" xfId="0" applyNumberFormat="1" applyFont="1" applyFill="1" applyBorder="1" applyAlignment="1" applyProtection="1">
      <alignment horizontal="center" wrapText="1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 applyAlignment="1" applyProtection="1">
      <alignment horizontal="center"/>
      <protection hidden="1"/>
    </xf>
    <xf numFmtId="43" fontId="0" fillId="0" borderId="0" xfId="0" applyNumberFormat="1"/>
    <xf numFmtId="10" fontId="0" fillId="0" borderId="0" xfId="4" applyNumberFormat="1" applyFont="1"/>
    <xf numFmtId="164" fontId="1" fillId="0" borderId="0" xfId="1" applyNumberFormat="1"/>
    <xf numFmtId="0" fontId="1" fillId="2" borderId="0" xfId="2" applyFill="1"/>
    <xf numFmtId="0" fontId="6" fillId="0" borderId="0" xfId="0" applyFont="1" applyAlignment="1">
      <alignment horizontal="center"/>
    </xf>
    <xf numFmtId="164" fontId="1" fillId="2" borderId="0" xfId="1" applyNumberFormat="1" applyFill="1"/>
    <xf numFmtId="164" fontId="0" fillId="2" borderId="0" xfId="3" applyNumberFormat="1" applyFont="1" applyFill="1"/>
    <xf numFmtId="0" fontId="0" fillId="2" borderId="0" xfId="0" applyFill="1"/>
    <xf numFmtId="167" fontId="0" fillId="0" borderId="0" xfId="0" applyNumberFormat="1" applyProtection="1">
      <protection hidden="1"/>
    </xf>
  </cellXfs>
  <cellStyles count="5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  <cellStyle name="Percent" xfId="4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B4" fmlaRange="'Wage Index'!$A$1:$A$1254" noThreeD="1" sel="2" val="0"/>
</file>

<file path=xl/ctrlProps/ctrlProp2.xml><?xml version="1.0" encoding="utf-8"?>
<formControlPr xmlns="http://schemas.microsoft.com/office/spreadsheetml/2009/9/main" objectType="Drop" dropStyle="combo" dx="16" fmlaLink="C78" fmlaRange="Nursing!$C$14:$C$38" noThreeD="1" sel="1" val="0"/>
</file>

<file path=xl/ctrlProps/ctrlProp3.xml><?xml version="1.0" encoding="utf-8"?>
<formControlPr xmlns="http://schemas.microsoft.com/office/spreadsheetml/2009/9/main" objectType="Drop" dropStyle="combo" dx="16" fmlaLink="D78" fmlaRange="'PT &amp; OT'!$B$14:$B$29" noThreeD="1" sel="10" val="4"/>
</file>

<file path=xl/ctrlProps/ctrlProp4.xml><?xml version="1.0" encoding="utf-8"?>
<formControlPr xmlns="http://schemas.microsoft.com/office/spreadsheetml/2009/9/main" objectType="Drop" dropStyle="combo" dx="16" fmlaLink="F78" fmlaRange="SLP!$B$14:$B$25" noThreeD="1" sel="12" val="4"/>
</file>

<file path=xl/ctrlProps/ctrlProp5.xml><?xml version="1.0" encoding="utf-8"?>
<formControlPr xmlns="http://schemas.microsoft.com/office/spreadsheetml/2009/9/main" objectType="Drop" dropStyle="combo" dx="16" fmlaLink="G78" fmlaRange="NTA!$B$14:$B$19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152400</xdr:rowOff>
        </xdr:from>
        <xdr:to>
          <xdr:col>3</xdr:col>
          <xdr:colOff>657225</xdr:colOff>
          <xdr:row>5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47624</xdr:colOff>
      <xdr:row>0</xdr:row>
      <xdr:rowOff>0</xdr:rowOff>
    </xdr:from>
    <xdr:to>
      <xdr:col>3</xdr:col>
      <xdr:colOff>647699</xdr:colOff>
      <xdr:row>2</xdr:row>
      <xdr:rowOff>212437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0"/>
          <a:ext cx="2543175" cy="10411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180975</xdr:rowOff>
        </xdr:from>
        <xdr:to>
          <xdr:col>3</xdr:col>
          <xdr:colOff>9525</xdr:colOff>
          <xdr:row>78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180975</xdr:rowOff>
        </xdr:from>
        <xdr:to>
          <xdr:col>4</xdr:col>
          <xdr:colOff>9525</xdr:colOff>
          <xdr:row>78</xdr:row>
          <xdr:rowOff>19050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161925</xdr:rowOff>
        </xdr:from>
        <xdr:to>
          <xdr:col>6</xdr:col>
          <xdr:colOff>0</xdr:colOff>
          <xdr:row>78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161925</xdr:rowOff>
        </xdr:from>
        <xdr:to>
          <xdr:col>7</xdr:col>
          <xdr:colOff>0</xdr:colOff>
          <xdr:row>78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95"/>
  <sheetViews>
    <sheetView showGridLines="0" tabSelected="1" zoomScaleNormal="100" zoomScaleSheetLayoutView="100" workbookViewId="0">
      <selection activeCell="E10" sqref="E10"/>
    </sheetView>
  </sheetViews>
  <sheetFormatPr defaultRowHeight="15" x14ac:dyDescent="0.25"/>
  <cols>
    <col min="1" max="1" width="2.7109375" customWidth="1"/>
    <col min="2" max="2" width="14.7109375" customWidth="1"/>
    <col min="3" max="3" width="11.7109375" customWidth="1"/>
    <col min="4" max="4" width="10.7109375" customWidth="1"/>
    <col min="5" max="5" width="11" customWidth="1"/>
    <col min="6" max="17" width="10.7109375" customWidth="1"/>
    <col min="18" max="18" width="11.28515625" bestFit="1" customWidth="1"/>
  </cols>
  <sheetData>
    <row r="1" spans="2:12" ht="18.75" x14ac:dyDescent="0.3">
      <c r="B1" s="63" t="s">
        <v>609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2:12" ht="46.5" x14ac:dyDescent="0.7">
      <c r="B2" s="63" t="s">
        <v>2421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ht="18.75" x14ac:dyDescent="0.3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x14ac:dyDescent="0.25">
      <c r="B4" s="36">
        <v>2</v>
      </c>
      <c r="C4" s="37"/>
      <c r="D4" s="37"/>
      <c r="E4" s="37"/>
      <c r="F4" s="30"/>
      <c r="G4" s="30"/>
      <c r="H4" s="30"/>
      <c r="I4" s="30"/>
      <c r="J4" s="30"/>
      <c r="K4" s="30"/>
      <c r="L4" s="30"/>
    </row>
    <row r="5" spans="2:12" x14ac:dyDescent="0.25">
      <c r="B5" s="37" t="s">
        <v>70</v>
      </c>
      <c r="C5" s="38" t="str">
        <f>INDEX('Wage Index'!$A$1:$F$1254,$B$4,1)</f>
        <v>ALAMEDA, CA</v>
      </c>
      <c r="D5" s="37"/>
      <c r="E5" s="39" t="s">
        <v>615</v>
      </c>
      <c r="F5" s="30"/>
      <c r="G5" s="30"/>
      <c r="H5" s="30"/>
      <c r="I5" s="30"/>
      <c r="J5" s="30"/>
      <c r="K5" s="30"/>
      <c r="L5" s="30"/>
    </row>
    <row r="6" spans="2:12" x14ac:dyDescent="0.25">
      <c r="B6" s="30" t="s">
        <v>480</v>
      </c>
      <c r="C6" s="40" t="str">
        <f>INDEX('Wage Index'!$A$1:$F$1254,$B$4,2)</f>
        <v>36084</v>
      </c>
      <c r="D6" s="30"/>
      <c r="E6" s="30"/>
      <c r="F6" s="30"/>
      <c r="G6" s="30"/>
      <c r="H6" s="30"/>
      <c r="I6" s="30"/>
      <c r="J6" s="30"/>
      <c r="K6" s="30"/>
      <c r="L6" s="30"/>
    </row>
    <row r="7" spans="2:12" x14ac:dyDescent="0.25">
      <c r="B7" s="30" t="s">
        <v>72</v>
      </c>
      <c r="C7" s="30" t="str">
        <f>INDEX('Wage Index'!$A$1:$F$1254,$B$4,3)</f>
        <v>Oakland-Fremont-Berkeley, CA</v>
      </c>
      <c r="D7" s="30"/>
      <c r="E7" s="30"/>
      <c r="F7" s="30"/>
      <c r="G7" s="30"/>
      <c r="H7" s="30"/>
      <c r="I7" s="30"/>
      <c r="J7" s="30"/>
      <c r="K7" s="30"/>
      <c r="L7" s="30"/>
    </row>
    <row r="8" spans="2:12" x14ac:dyDescent="0.25">
      <c r="B8" s="30" t="s">
        <v>66</v>
      </c>
      <c r="C8" s="41">
        <f>INDEX('Wage Index'!$A$1:$F$1254,$B$4,4)</f>
        <v>1.8028</v>
      </c>
      <c r="D8" s="30"/>
      <c r="E8" s="30"/>
      <c r="F8" s="30"/>
      <c r="G8" s="30"/>
      <c r="H8" s="30" t="s">
        <v>614</v>
      </c>
      <c r="I8" s="30"/>
      <c r="J8" s="67">
        <f>VLOOKUP(C6,'Wage Index'!B2:I1254,6,FALSE)</f>
        <v>1.899</v>
      </c>
      <c r="K8" s="30"/>
      <c r="L8" s="30"/>
    </row>
    <row r="9" spans="2:12" x14ac:dyDescent="0.2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x14ac:dyDescent="0.2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2" x14ac:dyDescent="0.25">
      <c r="B11" s="42" t="str">
        <f>Nursing!B12</f>
        <v>PDPM</v>
      </c>
      <c r="C11" s="42" t="str">
        <f>Nursing!C12</f>
        <v>Nursing</v>
      </c>
      <c r="D11" s="42" t="str">
        <f>Nursing!I12</f>
        <v>Total</v>
      </c>
      <c r="E11" s="42" t="s">
        <v>603</v>
      </c>
      <c r="F11" s="42" t="str">
        <f>+'PT &amp; OT'!H12</f>
        <v>PT</v>
      </c>
      <c r="G11" s="42" t="str">
        <f>+'PT &amp; OT'!O12</f>
        <v>OT</v>
      </c>
      <c r="H11" s="42" t="s">
        <v>604</v>
      </c>
      <c r="I11" s="42" t="str">
        <f>+SLP!H12</f>
        <v>SLP</v>
      </c>
      <c r="J11" s="42" t="s">
        <v>605</v>
      </c>
      <c r="K11" s="42" t="str">
        <f>+NTA!H12</f>
        <v>NTA</v>
      </c>
      <c r="L11" s="42" t="str">
        <f>+'Non-Case Mix'!H12</f>
        <v>Non-CM</v>
      </c>
    </row>
    <row r="12" spans="2:12" x14ac:dyDescent="0.25">
      <c r="B12" s="43" t="str">
        <f>Nursing!B13</f>
        <v>Group</v>
      </c>
      <c r="C12" s="43" t="str">
        <f>Nursing!C13</f>
        <v>CMG</v>
      </c>
      <c r="D12" s="43" t="str">
        <f>Nursing!I13</f>
        <v>Nursing</v>
      </c>
      <c r="E12" s="43" t="s">
        <v>602</v>
      </c>
      <c r="F12" s="43" t="str">
        <f>+'PT &amp; OT'!H13</f>
        <v>Total</v>
      </c>
      <c r="G12" s="43" t="str">
        <f>+'PT &amp; OT'!O13</f>
        <v>Total</v>
      </c>
      <c r="H12" s="43" t="s">
        <v>602</v>
      </c>
      <c r="I12" s="43" t="s">
        <v>63</v>
      </c>
      <c r="J12" s="43" t="s">
        <v>602</v>
      </c>
      <c r="K12" s="43" t="str">
        <f>+NTA!H13</f>
        <v>Total</v>
      </c>
      <c r="L12" s="43" t="str">
        <f>+'Non-Case Mix'!H13</f>
        <v>Total</v>
      </c>
    </row>
    <row r="13" spans="2:12" x14ac:dyDescent="0.25">
      <c r="B13" s="44" t="str">
        <f>+Nursing!B14</f>
        <v>A</v>
      </c>
      <c r="C13" s="45" t="str">
        <f>+Nursing!C14</f>
        <v>ES3</v>
      </c>
      <c r="D13" s="45">
        <f>Nursing!I14</f>
        <v>773.68999999999994</v>
      </c>
      <c r="E13" s="45" t="str">
        <f>+'PT &amp; OT'!B14</f>
        <v>TA</v>
      </c>
      <c r="F13" s="45">
        <f>+'PT &amp; OT'!H14</f>
        <v>167.60000000000002</v>
      </c>
      <c r="G13" s="45">
        <f>+'PT &amp; OT'!O14</f>
        <v>151.75</v>
      </c>
      <c r="H13" s="45" t="str">
        <f>+SLP!B14</f>
        <v>SA</v>
      </c>
      <c r="I13" s="45">
        <f>+SLP!H14</f>
        <v>27.619999999999997</v>
      </c>
      <c r="J13" s="45" t="str">
        <f>+NTA!B14</f>
        <v>NA</v>
      </c>
      <c r="K13" s="45">
        <f>+NTA!H14</f>
        <v>465.15000000000003</v>
      </c>
      <c r="L13" s="45">
        <f>+'Non-Case Mix'!H14</f>
        <v>180.43</v>
      </c>
    </row>
    <row r="14" spans="2:12" x14ac:dyDescent="0.25">
      <c r="B14" s="44" t="str">
        <f>+Nursing!B15</f>
        <v>B</v>
      </c>
      <c r="C14" s="45" t="str">
        <f>+Nursing!C15</f>
        <v>ES2</v>
      </c>
      <c r="D14" s="45">
        <f>Nursing!I15</f>
        <v>584.29</v>
      </c>
      <c r="E14" s="45" t="str">
        <f>+'PT &amp; OT'!B15</f>
        <v>TB</v>
      </c>
      <c r="F14" s="45">
        <f>+'PT &amp; OT'!H15</f>
        <v>186.10000000000002</v>
      </c>
      <c r="G14" s="45">
        <f>+'PT &amp; OT'!O15</f>
        <v>165.69</v>
      </c>
      <c r="H14" s="45" t="str">
        <f>+SLP!B15</f>
        <v>SB</v>
      </c>
      <c r="I14" s="45">
        <f>+SLP!H15</f>
        <v>74.23</v>
      </c>
      <c r="J14" s="45" t="str">
        <f>+NTA!B15</f>
        <v>NB</v>
      </c>
      <c r="K14" s="45">
        <f>+NTA!H15</f>
        <v>363.31</v>
      </c>
      <c r="L14" s="30"/>
    </row>
    <row r="15" spans="2:12" x14ac:dyDescent="0.25">
      <c r="B15" s="44" t="str">
        <f>+Nursing!B16</f>
        <v>C</v>
      </c>
      <c r="C15" s="45" t="str">
        <f>+Nursing!C16</f>
        <v>ES1</v>
      </c>
      <c r="D15" s="45">
        <f>Nursing!I16</f>
        <v>558.09</v>
      </c>
      <c r="E15" s="45" t="str">
        <f>+'PT &amp; OT'!B16</f>
        <v>TC</v>
      </c>
      <c r="F15" s="45">
        <f>+'PT &amp; OT'!H16</f>
        <v>205.76</v>
      </c>
      <c r="G15" s="45">
        <f>+'PT &amp; OT'!O16</f>
        <v>172.14000000000001</v>
      </c>
      <c r="H15" s="45" t="str">
        <f>+SLP!B16</f>
        <v>SC</v>
      </c>
      <c r="I15" s="45">
        <f>+SLP!H16</f>
        <v>108.75</v>
      </c>
      <c r="J15" s="45" t="str">
        <f>+NTA!B16</f>
        <v>NC</v>
      </c>
      <c r="K15" s="45">
        <f>+NTA!H16</f>
        <v>264.49</v>
      </c>
      <c r="L15" s="30"/>
    </row>
    <row r="16" spans="2:12" x14ac:dyDescent="0.25">
      <c r="B16" s="44" t="str">
        <f>+Nursing!B17</f>
        <v>D</v>
      </c>
      <c r="C16" s="45" t="str">
        <f>+Nursing!C17</f>
        <v>HDE2</v>
      </c>
      <c r="D16" s="45">
        <f>Nursing!I17</f>
        <v>457.36</v>
      </c>
      <c r="E16" s="45" t="str">
        <f>+'PT &amp; OT'!B17</f>
        <v>TD</v>
      </c>
      <c r="F16" s="45">
        <f>+'PT &amp; OT'!H17</f>
        <v>209.22</v>
      </c>
      <c r="G16" s="45">
        <f>+'PT &amp; OT'!O17</f>
        <v>156</v>
      </c>
      <c r="H16" s="45" t="str">
        <f>+SLP!B17</f>
        <v>SD</v>
      </c>
      <c r="I16" s="45">
        <f>+SLP!H17</f>
        <v>59.55</v>
      </c>
      <c r="J16" s="45" t="str">
        <f>+NTA!B17</f>
        <v>ND</v>
      </c>
      <c r="K16" s="45">
        <f>+NTA!H17</f>
        <v>191.54000000000002</v>
      </c>
      <c r="L16" s="30"/>
    </row>
    <row r="17" spans="2:12" x14ac:dyDescent="0.25">
      <c r="B17" s="44" t="str">
        <f>+Nursing!B18</f>
        <v>E</v>
      </c>
      <c r="C17" s="45" t="str">
        <f>+Nursing!C18</f>
        <v>HDE1</v>
      </c>
      <c r="D17" s="45">
        <f>Nursing!I18</f>
        <v>378.78999999999996</v>
      </c>
      <c r="E17" s="45" t="str">
        <f>+'PT &amp; OT'!B18</f>
        <v>TE</v>
      </c>
      <c r="F17" s="45">
        <f>+'PT &amp; OT'!H18</f>
        <v>154.9</v>
      </c>
      <c r="G17" s="45">
        <f>+'PT &amp; OT'!O18</f>
        <v>143.09</v>
      </c>
      <c r="H17" s="45" t="str">
        <f>+SLP!B18</f>
        <v>SE</v>
      </c>
      <c r="I17" s="45">
        <f>+SLP!H18</f>
        <v>95.38</v>
      </c>
      <c r="J17" s="45" t="str">
        <f>+NTA!B18</f>
        <v>NE</v>
      </c>
      <c r="K17" s="45">
        <f>+NTA!H18</f>
        <v>138.33000000000001</v>
      </c>
      <c r="L17" s="30"/>
    </row>
    <row r="18" spans="2:12" x14ac:dyDescent="0.25">
      <c r="B18" s="44" t="str">
        <f>+Nursing!B19</f>
        <v>F</v>
      </c>
      <c r="C18" s="45" t="str">
        <f>+Nursing!C19</f>
        <v>HBC2</v>
      </c>
      <c r="D18" s="45">
        <f>Nursing!I19</f>
        <v>427.14000000000004</v>
      </c>
      <c r="E18" s="45" t="str">
        <f>+'PT &amp; OT'!B19</f>
        <v>TF</v>
      </c>
      <c r="F18" s="45">
        <f>+'PT &amp; OT'!H19</f>
        <v>175.69</v>
      </c>
      <c r="G18" s="45">
        <f>+'PT &amp; OT'!O19</f>
        <v>162.44999999999999</v>
      </c>
      <c r="H18" s="45" t="str">
        <f>+SLP!B19</f>
        <v>SF</v>
      </c>
      <c r="I18" s="45">
        <f>+SLP!H19</f>
        <v>121.71000000000001</v>
      </c>
      <c r="J18" s="45" t="str">
        <f>+NTA!B19</f>
        <v>NF</v>
      </c>
      <c r="K18" s="45">
        <f>+NTA!H19</f>
        <v>103.36</v>
      </c>
      <c r="L18" s="30"/>
    </row>
    <row r="19" spans="2:12" x14ac:dyDescent="0.25">
      <c r="B19" s="44" t="str">
        <f>+Nursing!B20</f>
        <v>G</v>
      </c>
      <c r="C19" s="45" t="str">
        <f>+Nursing!C20</f>
        <v>HBC1</v>
      </c>
      <c r="D19" s="45">
        <f>Nursing!I20</f>
        <v>354.61</v>
      </c>
      <c r="E19" s="45" t="str">
        <f>+'PT &amp; OT'!B20</f>
        <v>TG</v>
      </c>
      <c r="F19" s="45">
        <f>+'PT &amp; OT'!H20</f>
        <v>182.64</v>
      </c>
      <c r="G19" s="45">
        <f>+'PT &amp; OT'!O20</f>
        <v>166.77</v>
      </c>
      <c r="H19" s="45" t="str">
        <f>+SLP!B20</f>
        <v>SG</v>
      </c>
      <c r="I19" s="45">
        <f>+SLP!H20</f>
        <v>83.3</v>
      </c>
      <c r="J19" s="30"/>
      <c r="K19" s="30"/>
      <c r="L19" s="30"/>
    </row>
    <row r="20" spans="2:12" x14ac:dyDescent="0.25">
      <c r="B20" s="44" t="str">
        <f>+Nursing!B21</f>
        <v>H</v>
      </c>
      <c r="C20" s="45" t="str">
        <f>+Nursing!C21</f>
        <v>LDE2</v>
      </c>
      <c r="D20" s="45">
        <f>Nursing!I21</f>
        <v>396.92</v>
      </c>
      <c r="E20" s="45" t="str">
        <f>+'PT &amp; OT'!B21</f>
        <v>TH</v>
      </c>
      <c r="F20" s="45">
        <f>+'PT &amp; OT'!H21</f>
        <v>127.16</v>
      </c>
      <c r="G20" s="45">
        <f>+'PT &amp; OT'!O21</f>
        <v>117.28</v>
      </c>
      <c r="H20" s="45" t="str">
        <f>+SLP!B21</f>
        <v>SH</v>
      </c>
      <c r="I20" s="45">
        <f>+SLP!H21</f>
        <v>116.53</v>
      </c>
      <c r="J20" s="30"/>
      <c r="K20" s="30"/>
      <c r="L20" s="30"/>
    </row>
    <row r="21" spans="2:12" x14ac:dyDescent="0.25">
      <c r="B21" s="44" t="str">
        <f>+Nursing!B22</f>
        <v>I</v>
      </c>
      <c r="C21" s="45" t="str">
        <f>+Nursing!C22</f>
        <v>LDE1</v>
      </c>
      <c r="D21" s="45">
        <f>Nursing!I22</f>
        <v>330.44</v>
      </c>
      <c r="E21" s="45" t="str">
        <f>+'PT &amp; OT'!B22</f>
        <v>TI</v>
      </c>
      <c r="F21" s="45">
        <f>+'PT &amp; OT'!H22</f>
        <v>123.68</v>
      </c>
      <c r="G21" s="45">
        <f>+'PT &amp; OT'!O22</f>
        <v>120.5</v>
      </c>
      <c r="H21" s="45" t="str">
        <f>+SLP!B22</f>
        <v>SI</v>
      </c>
      <c r="I21" s="45">
        <f>+SLP!H22</f>
        <v>144.14999999999998</v>
      </c>
      <c r="J21" s="30"/>
      <c r="K21" s="30"/>
      <c r="L21" s="30"/>
    </row>
    <row r="22" spans="2:12" x14ac:dyDescent="0.25">
      <c r="B22" s="44" t="str">
        <f>+Nursing!B23</f>
        <v>J</v>
      </c>
      <c r="C22" s="45" t="str">
        <f>+Nursing!C23</f>
        <v>LBC2</v>
      </c>
      <c r="D22" s="45">
        <f>Nursing!I23</f>
        <v>328.41999999999996</v>
      </c>
      <c r="E22" s="45" t="str">
        <f>+'PT &amp; OT'!B23</f>
        <v>TJ</v>
      </c>
      <c r="F22" s="45">
        <f>+'PT &amp; OT'!H23</f>
        <v>154.9</v>
      </c>
      <c r="G22" s="45">
        <f>+'PT &amp; OT'!O23</f>
        <v>147.41</v>
      </c>
      <c r="H22" s="45" t="str">
        <f>+SLP!B23</f>
        <v>SJ</v>
      </c>
      <c r="I22" s="45">
        <f>+SLP!H23</f>
        <v>122.14</v>
      </c>
      <c r="J22" s="30"/>
      <c r="K22" s="30"/>
      <c r="L22" s="30"/>
    </row>
    <row r="23" spans="2:12" x14ac:dyDescent="0.25">
      <c r="B23" s="44" t="str">
        <f>+Nursing!B24</f>
        <v>K</v>
      </c>
      <c r="C23" s="45" t="str">
        <f>+Nursing!C24</f>
        <v>LBC1</v>
      </c>
      <c r="D23" s="45">
        <f>Nursing!I24</f>
        <v>272.01</v>
      </c>
      <c r="E23" s="45" t="str">
        <f>+'PT &amp; OT'!B24</f>
        <v>TK</v>
      </c>
      <c r="F23" s="45">
        <f>+'PT &amp; OT'!H24</f>
        <v>166.45</v>
      </c>
      <c r="G23" s="45">
        <f>+'PT &amp; OT'!O24</f>
        <v>157.08000000000001</v>
      </c>
      <c r="H23" s="45" t="str">
        <f>+SLP!B24</f>
        <v>SK</v>
      </c>
      <c r="I23" s="45">
        <f>+SLP!H24</f>
        <v>151.07</v>
      </c>
      <c r="J23" s="30"/>
      <c r="K23" s="30"/>
      <c r="L23" s="30"/>
    </row>
    <row r="24" spans="2:12" x14ac:dyDescent="0.25">
      <c r="B24" s="44" t="str">
        <f>+Nursing!B25</f>
        <v>L</v>
      </c>
      <c r="C24" s="45" t="str">
        <f>+Nursing!C25</f>
        <v>CDE2</v>
      </c>
      <c r="D24" s="45">
        <f>Nursing!I25</f>
        <v>356.61</v>
      </c>
      <c r="E24" s="45" t="str">
        <f>+'PT &amp; OT'!B25</f>
        <v>TL</v>
      </c>
      <c r="F24" s="45">
        <f>+'PT &amp; OT'!H25</f>
        <v>119.06</v>
      </c>
      <c r="G24" s="45">
        <f>+'PT &amp; OT'!O25</f>
        <v>112.97</v>
      </c>
      <c r="H24" s="45" t="str">
        <f>+SLP!B25</f>
        <v>SL</v>
      </c>
      <c r="I24" s="45">
        <f>+SLP!H25</f>
        <v>171.76999999999998</v>
      </c>
      <c r="J24" s="30"/>
      <c r="K24" s="30"/>
      <c r="L24" s="30"/>
    </row>
    <row r="25" spans="2:12" x14ac:dyDescent="0.25">
      <c r="B25" s="44" t="str">
        <f>+Nursing!B26</f>
        <v>M</v>
      </c>
      <c r="C25" s="45" t="str">
        <f>+Nursing!C26</f>
        <v>CDE1</v>
      </c>
      <c r="D25" s="45">
        <f>Nursing!I26</f>
        <v>308.26</v>
      </c>
      <c r="E25" s="45" t="str">
        <f>+'PT &amp; OT'!B26</f>
        <v>TM</v>
      </c>
      <c r="F25" s="45">
        <f>+'PT &amp; OT'!H26</f>
        <v>138.70999999999998</v>
      </c>
      <c r="G25" s="45">
        <f>+'PT &amp; OT'!O26</f>
        <v>132.32999999999998</v>
      </c>
      <c r="H25" s="30"/>
      <c r="I25" s="30"/>
      <c r="J25" s="30"/>
      <c r="K25" s="30"/>
      <c r="L25" s="30"/>
    </row>
    <row r="26" spans="2:12" x14ac:dyDescent="0.25">
      <c r="B26" s="44" t="str">
        <f>+Nursing!B27</f>
        <v>N</v>
      </c>
      <c r="C26" s="45" t="str">
        <f>+Nursing!C27</f>
        <v>CBC2</v>
      </c>
      <c r="D26" s="45">
        <f>Nursing!I27</f>
        <v>296.18</v>
      </c>
      <c r="E26" s="45" t="str">
        <f>+'PT &amp; OT'!B27</f>
        <v>TN</v>
      </c>
      <c r="F26" s="45">
        <f>+'PT &amp; OT'!H27</f>
        <v>161.83000000000001</v>
      </c>
      <c r="G26" s="45">
        <f>+'PT &amp; OT'!O27</f>
        <v>152.78</v>
      </c>
      <c r="H26" s="30"/>
      <c r="I26" s="30"/>
      <c r="J26" s="30"/>
      <c r="K26" s="30"/>
      <c r="L26" s="30"/>
    </row>
    <row r="27" spans="2:12" x14ac:dyDescent="0.25">
      <c r="B27" s="44" t="str">
        <f>+Nursing!B28</f>
        <v>O</v>
      </c>
      <c r="C27" s="45" t="str">
        <f>+Nursing!C28</f>
        <v>CA2</v>
      </c>
      <c r="D27" s="45">
        <f>Nursing!I28</f>
        <v>207.53</v>
      </c>
      <c r="E27" s="45" t="str">
        <f>+'PT &amp; OT'!B28</f>
        <v>TO</v>
      </c>
      <c r="F27" s="45">
        <f>+'PT &amp; OT'!H28</f>
        <v>169.92000000000002</v>
      </c>
      <c r="G27" s="45">
        <f>+'PT &amp; OT'!O28</f>
        <v>158.15</v>
      </c>
      <c r="H27" s="30"/>
      <c r="I27" s="30"/>
      <c r="J27" s="30"/>
      <c r="K27" s="30"/>
      <c r="L27" s="30"/>
    </row>
    <row r="28" spans="2:12" x14ac:dyDescent="0.25">
      <c r="B28" s="44" t="str">
        <f>+Nursing!B29</f>
        <v>P</v>
      </c>
      <c r="C28" s="45" t="str">
        <f>+Nursing!C29</f>
        <v>CBC1</v>
      </c>
      <c r="D28" s="45">
        <f>Nursing!I29</f>
        <v>255.88</v>
      </c>
      <c r="E28" s="45" t="str">
        <f>+'PT &amp; OT'!B29</f>
        <v>TP</v>
      </c>
      <c r="F28" s="45">
        <f>+'PT &amp; OT'!H29</f>
        <v>117.91</v>
      </c>
      <c r="G28" s="45">
        <f>+'PT &amp; OT'!O29</f>
        <v>110.83</v>
      </c>
      <c r="H28" s="30"/>
      <c r="I28" s="30"/>
      <c r="J28" s="30"/>
      <c r="K28" s="30"/>
      <c r="L28" s="30"/>
    </row>
    <row r="29" spans="2:12" x14ac:dyDescent="0.25">
      <c r="B29" s="44" t="str">
        <f>+Nursing!B30</f>
        <v>Q</v>
      </c>
      <c r="C29" s="45" t="str">
        <f>+Nursing!C30</f>
        <v>CA1</v>
      </c>
      <c r="D29" s="45">
        <f>Nursing!I30</f>
        <v>179.32999999999998</v>
      </c>
      <c r="E29" s="30"/>
      <c r="F29" s="30"/>
      <c r="G29" s="30"/>
      <c r="H29" s="30"/>
      <c r="I29" s="30"/>
      <c r="J29" s="30"/>
      <c r="K29" s="30"/>
      <c r="L29" s="30"/>
    </row>
    <row r="30" spans="2:12" x14ac:dyDescent="0.25">
      <c r="B30" s="44" t="str">
        <f>+Nursing!B31</f>
        <v>R</v>
      </c>
      <c r="C30" s="45" t="str">
        <f>+Nursing!C31</f>
        <v>BAB2</v>
      </c>
      <c r="D30" s="45">
        <f>Nursing!I31</f>
        <v>197.45</v>
      </c>
      <c r="E30" s="30"/>
      <c r="F30" s="30"/>
      <c r="G30" s="30"/>
      <c r="H30" s="30"/>
      <c r="I30" s="30"/>
      <c r="J30" s="30"/>
      <c r="K30" s="30"/>
      <c r="L30" s="30"/>
    </row>
    <row r="31" spans="2:12" x14ac:dyDescent="0.25">
      <c r="B31" s="44" t="str">
        <f>+Nursing!B32</f>
        <v>S</v>
      </c>
      <c r="C31" s="45" t="str">
        <f>+Nursing!C32</f>
        <v>BAB1</v>
      </c>
      <c r="D31" s="45">
        <f>Nursing!I32</f>
        <v>189.39</v>
      </c>
      <c r="E31" s="30"/>
      <c r="F31" s="30"/>
      <c r="G31" s="30"/>
      <c r="H31" s="30"/>
      <c r="I31" s="30"/>
      <c r="J31" s="30"/>
      <c r="K31" s="30"/>
      <c r="L31" s="30"/>
    </row>
    <row r="32" spans="2:12" x14ac:dyDescent="0.25">
      <c r="B32" s="44" t="str">
        <f>+Nursing!B33</f>
        <v>T</v>
      </c>
      <c r="C32" s="45" t="str">
        <f>+Nursing!C33</f>
        <v>PDE2</v>
      </c>
      <c r="D32" s="45">
        <f>Nursing!I33</f>
        <v>298.2</v>
      </c>
      <c r="E32" s="30"/>
      <c r="F32" s="30"/>
      <c r="G32" s="30"/>
      <c r="H32" s="30"/>
      <c r="I32" s="30"/>
      <c r="J32" s="30"/>
      <c r="K32" s="30"/>
      <c r="L32" s="30"/>
    </row>
    <row r="33" spans="2:12" x14ac:dyDescent="0.25">
      <c r="B33" s="44" t="str">
        <f>+Nursing!B34</f>
        <v>U</v>
      </c>
      <c r="C33" s="45" t="str">
        <f>+Nursing!C34</f>
        <v>PDE1</v>
      </c>
      <c r="D33" s="45">
        <f>Nursing!I34</f>
        <v>280.07</v>
      </c>
      <c r="E33" s="30"/>
      <c r="F33" s="30"/>
      <c r="G33" s="30"/>
      <c r="H33" s="30"/>
      <c r="I33" s="30"/>
      <c r="J33" s="30"/>
      <c r="K33" s="30"/>
      <c r="L33" s="30"/>
    </row>
    <row r="34" spans="2:12" x14ac:dyDescent="0.25">
      <c r="B34" s="44" t="str">
        <f>+Nursing!B35</f>
        <v>V</v>
      </c>
      <c r="C34" s="45" t="str">
        <f>+Nursing!C35</f>
        <v>PBC2</v>
      </c>
      <c r="D34" s="45">
        <f>Nursing!I35</f>
        <v>231.7</v>
      </c>
      <c r="E34" s="30"/>
      <c r="F34" s="30"/>
      <c r="G34" s="30"/>
      <c r="H34" s="30"/>
      <c r="I34" s="30"/>
      <c r="J34" s="30"/>
      <c r="K34" s="30"/>
      <c r="L34" s="30"/>
    </row>
    <row r="35" spans="2:12" x14ac:dyDescent="0.25">
      <c r="B35" s="44" t="str">
        <f>+Nursing!B36</f>
        <v>W</v>
      </c>
      <c r="C35" s="45" t="str">
        <f>+Nursing!C36</f>
        <v>PA2</v>
      </c>
      <c r="D35" s="45">
        <f>Nursing!I36</f>
        <v>135</v>
      </c>
      <c r="E35" s="30"/>
      <c r="F35" s="30"/>
      <c r="G35" s="30"/>
      <c r="H35" s="30"/>
      <c r="I35" s="30"/>
      <c r="J35" s="30"/>
      <c r="K35" s="30"/>
      <c r="L35" s="30"/>
    </row>
    <row r="36" spans="2:12" x14ac:dyDescent="0.25">
      <c r="B36" s="44" t="str">
        <f>+Nursing!B37</f>
        <v>X</v>
      </c>
      <c r="C36" s="45" t="str">
        <f>+Nursing!C37</f>
        <v>PBC1</v>
      </c>
      <c r="D36" s="45">
        <f>Nursing!I37</f>
        <v>215.59</v>
      </c>
      <c r="E36" s="30"/>
      <c r="F36" s="30"/>
      <c r="G36" s="30"/>
      <c r="H36" s="30"/>
      <c r="I36" s="30"/>
      <c r="J36" s="30"/>
      <c r="K36" s="30"/>
      <c r="L36" s="30"/>
    </row>
    <row r="37" spans="2:12" x14ac:dyDescent="0.25">
      <c r="B37" s="44" t="str">
        <f>+Nursing!B38</f>
        <v>Y</v>
      </c>
      <c r="C37" s="45" t="str">
        <f>+Nursing!C38</f>
        <v>PA1</v>
      </c>
      <c r="D37" s="45">
        <f>Nursing!I38</f>
        <v>124.97</v>
      </c>
      <c r="E37" s="30"/>
      <c r="F37" s="30"/>
      <c r="G37" s="30"/>
      <c r="H37" s="30"/>
      <c r="I37" s="30"/>
      <c r="J37" s="30"/>
      <c r="K37" s="30"/>
      <c r="L37" s="30"/>
    </row>
    <row r="38" spans="2:12" x14ac:dyDescent="0.25">
      <c r="B38" s="46"/>
      <c r="C38" s="47"/>
      <c r="D38" s="47"/>
      <c r="E38" s="30"/>
      <c r="F38" s="30"/>
      <c r="G38" s="30"/>
      <c r="H38" s="30"/>
      <c r="I38" s="30"/>
      <c r="J38" s="30"/>
      <c r="K38" s="30"/>
      <c r="L38" s="30"/>
    </row>
    <row r="39" spans="2:12" x14ac:dyDescent="0.25">
      <c r="B39" s="42" t="str">
        <f>+'Federal Register Tables'!B17</f>
        <v>PDPM</v>
      </c>
      <c r="C39" s="42" t="str">
        <f>+'Federal Register Tables'!I17</f>
        <v>Nursing</v>
      </c>
      <c r="D39" s="42" t="str">
        <f>+'Federal Register Tables'!J17</f>
        <v>Nursing</v>
      </c>
      <c r="E39" s="42" t="s">
        <v>603</v>
      </c>
      <c r="F39" s="42" t="str">
        <f>+'PT &amp; OT'!C12</f>
        <v>PT</v>
      </c>
      <c r="G39" s="42" t="str">
        <f>+'PT &amp; OT'!J12</f>
        <v>OT</v>
      </c>
      <c r="H39" s="42" t="s">
        <v>604</v>
      </c>
      <c r="I39" s="42" t="str">
        <f>+SLP!C12</f>
        <v>SLP</v>
      </c>
      <c r="J39" s="42" t="s">
        <v>605</v>
      </c>
      <c r="K39" s="42" t="str">
        <f>+NTA!C12</f>
        <v>NTA</v>
      </c>
      <c r="L39" s="30"/>
    </row>
    <row r="40" spans="2:12" x14ac:dyDescent="0.25">
      <c r="B40" s="43" t="str">
        <f>+'Federal Register Tables'!B18</f>
        <v>Group</v>
      </c>
      <c r="C40" s="43" t="str">
        <f>+'Federal Register Tables'!I18</f>
        <v>CMG</v>
      </c>
      <c r="D40" s="43" t="str">
        <f>+'Federal Register Tables'!J18</f>
        <v>CMI</v>
      </c>
      <c r="E40" s="43" t="s">
        <v>602</v>
      </c>
      <c r="F40" s="43" t="str">
        <f>+'PT &amp; OT'!C13</f>
        <v>CMI</v>
      </c>
      <c r="G40" s="43" t="str">
        <f>+'PT &amp; OT'!J13</f>
        <v>CMI</v>
      </c>
      <c r="H40" s="43" t="s">
        <v>602</v>
      </c>
      <c r="I40" s="43" t="str">
        <f>+SLP!C13</f>
        <v>CMI</v>
      </c>
      <c r="J40" s="43" t="s">
        <v>602</v>
      </c>
      <c r="K40" s="43" t="str">
        <f>+NTA!C13</f>
        <v>CMI</v>
      </c>
      <c r="L40" s="30"/>
    </row>
    <row r="41" spans="2:12" x14ac:dyDescent="0.25">
      <c r="B41" s="44" t="str">
        <f>+'Federal Register Tables'!B19</f>
        <v>A</v>
      </c>
      <c r="C41" s="45" t="str">
        <f>+'Federal Register Tables'!I19</f>
        <v>ES3</v>
      </c>
      <c r="D41" s="45">
        <f>+'Federal Register Tables'!J19</f>
        <v>3.84</v>
      </c>
      <c r="E41" s="45" t="str">
        <f>+'PT &amp; OT'!B14</f>
        <v>TA</v>
      </c>
      <c r="F41" s="45">
        <f>+'PT &amp; OT'!C14</f>
        <v>1.45</v>
      </c>
      <c r="G41" s="45">
        <f>+'PT &amp; OT'!J14</f>
        <v>1.41</v>
      </c>
      <c r="H41" s="45" t="str">
        <f>+SLP!B14</f>
        <v>SA</v>
      </c>
      <c r="I41" s="45">
        <f>+SLP!C14</f>
        <v>0.64</v>
      </c>
      <c r="J41" s="45" t="str">
        <f>+NTA!B14</f>
        <v>NA</v>
      </c>
      <c r="K41" s="45">
        <f>+NTA!C14</f>
        <v>3.06</v>
      </c>
      <c r="L41" s="30"/>
    </row>
    <row r="42" spans="2:12" x14ac:dyDescent="0.25">
      <c r="B42" s="44" t="str">
        <f>+'Federal Register Tables'!B20</f>
        <v>B</v>
      </c>
      <c r="C42" s="45" t="str">
        <f>+'Federal Register Tables'!I20</f>
        <v>ES2</v>
      </c>
      <c r="D42" s="45">
        <f>+'Federal Register Tables'!J20</f>
        <v>2.9</v>
      </c>
      <c r="E42" s="45" t="str">
        <f>+'PT &amp; OT'!B15</f>
        <v>TB</v>
      </c>
      <c r="F42" s="45">
        <f>+'PT &amp; OT'!C15</f>
        <v>1.61</v>
      </c>
      <c r="G42" s="45">
        <f>+'PT &amp; OT'!J15</f>
        <v>1.54</v>
      </c>
      <c r="H42" s="45" t="str">
        <f>+SLP!B15</f>
        <v>SB</v>
      </c>
      <c r="I42" s="45">
        <f>+SLP!C15</f>
        <v>1.72</v>
      </c>
      <c r="J42" s="45" t="str">
        <f>+NTA!B15</f>
        <v>NB</v>
      </c>
      <c r="K42" s="45">
        <f>+NTA!C15</f>
        <v>2.39</v>
      </c>
      <c r="L42" s="30"/>
    </row>
    <row r="43" spans="2:12" x14ac:dyDescent="0.25">
      <c r="B43" s="44" t="str">
        <f>+'Federal Register Tables'!B21</f>
        <v>C</v>
      </c>
      <c r="C43" s="45" t="str">
        <f>+'Federal Register Tables'!I21</f>
        <v>ES1</v>
      </c>
      <c r="D43" s="45">
        <f>+'Federal Register Tables'!J21</f>
        <v>2.77</v>
      </c>
      <c r="E43" s="45" t="str">
        <f>+'PT &amp; OT'!B16</f>
        <v>TC</v>
      </c>
      <c r="F43" s="45">
        <f>+'PT &amp; OT'!C16</f>
        <v>1.78</v>
      </c>
      <c r="G43" s="45">
        <f>+'PT &amp; OT'!J16</f>
        <v>1.6</v>
      </c>
      <c r="H43" s="45" t="str">
        <f>+SLP!B16</f>
        <v>SC</v>
      </c>
      <c r="I43" s="45">
        <f>+SLP!C16</f>
        <v>2.52</v>
      </c>
      <c r="J43" s="45" t="str">
        <f>+NTA!B16</f>
        <v>NC</v>
      </c>
      <c r="K43" s="45">
        <f>+NTA!C16</f>
        <v>1.74</v>
      </c>
      <c r="L43" s="30"/>
    </row>
    <row r="44" spans="2:12" x14ac:dyDescent="0.25">
      <c r="B44" s="44" t="str">
        <f>+'Federal Register Tables'!B22</f>
        <v>D</v>
      </c>
      <c r="C44" s="45" t="str">
        <f>+'Federal Register Tables'!I22</f>
        <v>HDE2</v>
      </c>
      <c r="D44" s="45">
        <f>+'Federal Register Tables'!J22</f>
        <v>2.27</v>
      </c>
      <c r="E44" s="45" t="str">
        <f>+'PT &amp; OT'!B17</f>
        <v>TD</v>
      </c>
      <c r="F44" s="45">
        <f>+'PT &amp; OT'!C17</f>
        <v>1.81</v>
      </c>
      <c r="G44" s="45">
        <f>+'PT &amp; OT'!J17</f>
        <v>1.45</v>
      </c>
      <c r="H44" s="45" t="str">
        <f>+SLP!B17</f>
        <v>SD</v>
      </c>
      <c r="I44" s="45">
        <f>+SLP!C17</f>
        <v>1.38</v>
      </c>
      <c r="J44" s="45" t="str">
        <f>+NTA!B17</f>
        <v>ND</v>
      </c>
      <c r="K44" s="45">
        <f>+NTA!C17</f>
        <v>1.26</v>
      </c>
      <c r="L44" s="30"/>
    </row>
    <row r="45" spans="2:12" x14ac:dyDescent="0.25">
      <c r="B45" s="44" t="str">
        <f>+'Federal Register Tables'!B23</f>
        <v>E</v>
      </c>
      <c r="C45" s="45" t="str">
        <f>+'Federal Register Tables'!I23</f>
        <v>HDE1</v>
      </c>
      <c r="D45" s="45">
        <f>+'Federal Register Tables'!J23</f>
        <v>1.88</v>
      </c>
      <c r="E45" s="45" t="str">
        <f>+'PT &amp; OT'!B18</f>
        <v>TE</v>
      </c>
      <c r="F45" s="45">
        <f>+'PT &amp; OT'!C18</f>
        <v>1.34</v>
      </c>
      <c r="G45" s="45">
        <f>+'PT &amp; OT'!J18</f>
        <v>1.33</v>
      </c>
      <c r="H45" s="45" t="str">
        <f>+SLP!B18</f>
        <v>SE</v>
      </c>
      <c r="I45" s="45">
        <f>+SLP!C18</f>
        <v>2.21</v>
      </c>
      <c r="J45" s="45" t="str">
        <f>+NTA!B18</f>
        <v>NE</v>
      </c>
      <c r="K45" s="45">
        <f>+NTA!C18</f>
        <v>0.91</v>
      </c>
      <c r="L45" s="30"/>
    </row>
    <row r="46" spans="2:12" x14ac:dyDescent="0.25">
      <c r="B46" s="44" t="str">
        <f>+'Federal Register Tables'!B24</f>
        <v>F</v>
      </c>
      <c r="C46" s="45" t="str">
        <f>+'Federal Register Tables'!I24</f>
        <v>HBC2</v>
      </c>
      <c r="D46" s="45">
        <f>+'Federal Register Tables'!J24</f>
        <v>2.12</v>
      </c>
      <c r="E46" s="45" t="str">
        <f>+'PT &amp; OT'!B19</f>
        <v>TF</v>
      </c>
      <c r="F46" s="45">
        <f>+'PT &amp; OT'!C19</f>
        <v>1.52</v>
      </c>
      <c r="G46" s="45">
        <f>+'PT &amp; OT'!J19</f>
        <v>1.51</v>
      </c>
      <c r="H46" s="45" t="str">
        <f>+SLP!B19</f>
        <v>SF</v>
      </c>
      <c r="I46" s="45">
        <f>+SLP!C19</f>
        <v>2.82</v>
      </c>
      <c r="J46" s="45" t="str">
        <f>+NTA!B19</f>
        <v>NF</v>
      </c>
      <c r="K46" s="45">
        <f>+NTA!C19</f>
        <v>0.68</v>
      </c>
      <c r="L46" s="30"/>
    </row>
    <row r="47" spans="2:12" x14ac:dyDescent="0.25">
      <c r="B47" s="44" t="str">
        <f>+'Federal Register Tables'!B25</f>
        <v>G</v>
      </c>
      <c r="C47" s="45" t="str">
        <f>+'Federal Register Tables'!I25</f>
        <v>HBC1</v>
      </c>
      <c r="D47" s="45">
        <f>+'Federal Register Tables'!J25</f>
        <v>1.76</v>
      </c>
      <c r="E47" s="45" t="str">
        <f>+'PT &amp; OT'!B20</f>
        <v>TG</v>
      </c>
      <c r="F47" s="45">
        <f>+'PT &amp; OT'!C20</f>
        <v>1.58</v>
      </c>
      <c r="G47" s="45">
        <f>+'PT &amp; OT'!J20</f>
        <v>1.55</v>
      </c>
      <c r="H47" s="45" t="str">
        <f>+SLP!B20</f>
        <v>SG</v>
      </c>
      <c r="I47" s="45">
        <f>+SLP!C20</f>
        <v>1.93</v>
      </c>
      <c r="J47" s="30"/>
      <c r="K47" s="30"/>
      <c r="L47" s="30"/>
    </row>
    <row r="48" spans="2:12" x14ac:dyDescent="0.25">
      <c r="B48" s="44" t="str">
        <f>+'Federal Register Tables'!B26</f>
        <v>H</v>
      </c>
      <c r="C48" s="45" t="str">
        <f>+'Federal Register Tables'!I26</f>
        <v>LDE2</v>
      </c>
      <c r="D48" s="45">
        <f>+'Federal Register Tables'!J26</f>
        <v>1.97</v>
      </c>
      <c r="E48" s="45" t="str">
        <f>+'PT &amp; OT'!B21</f>
        <v>TH</v>
      </c>
      <c r="F48" s="45">
        <f>+'PT &amp; OT'!C21</f>
        <v>1.1000000000000001</v>
      </c>
      <c r="G48" s="45">
        <f>+'PT &amp; OT'!J21</f>
        <v>1.0900000000000001</v>
      </c>
      <c r="H48" s="45" t="str">
        <f>+SLP!B21</f>
        <v>SH</v>
      </c>
      <c r="I48" s="45">
        <f>+SLP!C21</f>
        <v>2.7</v>
      </c>
      <c r="J48" s="30"/>
      <c r="K48" s="30"/>
      <c r="L48" s="30"/>
    </row>
    <row r="49" spans="2:12" x14ac:dyDescent="0.25">
      <c r="B49" s="44" t="str">
        <f>+'Federal Register Tables'!B27</f>
        <v>I</v>
      </c>
      <c r="C49" s="45" t="str">
        <f>+'Federal Register Tables'!I27</f>
        <v>LDE1</v>
      </c>
      <c r="D49" s="45">
        <f>+'Federal Register Tables'!J27</f>
        <v>1.64</v>
      </c>
      <c r="E49" s="45" t="str">
        <f>+'PT &amp; OT'!B22</f>
        <v>TI</v>
      </c>
      <c r="F49" s="45">
        <f>+'PT &amp; OT'!C22</f>
        <v>1.07</v>
      </c>
      <c r="G49" s="45">
        <f>+'PT &amp; OT'!J22</f>
        <v>1.1200000000000001</v>
      </c>
      <c r="H49" s="45" t="str">
        <f>+SLP!B22</f>
        <v>SI</v>
      </c>
      <c r="I49" s="45">
        <f>+SLP!C22</f>
        <v>3.34</v>
      </c>
      <c r="J49" s="30"/>
      <c r="K49" s="30"/>
      <c r="L49" s="30"/>
    </row>
    <row r="50" spans="2:12" x14ac:dyDescent="0.25">
      <c r="B50" s="44" t="str">
        <f>+'Federal Register Tables'!B28</f>
        <v>J</v>
      </c>
      <c r="C50" s="45" t="str">
        <f>+'Federal Register Tables'!I28</f>
        <v>LBC2</v>
      </c>
      <c r="D50" s="45">
        <f>+'Federal Register Tables'!J28</f>
        <v>1.63</v>
      </c>
      <c r="E50" s="45" t="str">
        <f>+'PT &amp; OT'!B23</f>
        <v>TJ</v>
      </c>
      <c r="F50" s="45">
        <f>+'PT &amp; OT'!C23</f>
        <v>1.34</v>
      </c>
      <c r="G50" s="45">
        <f>+'PT &amp; OT'!J23</f>
        <v>1.37</v>
      </c>
      <c r="H50" s="45" t="str">
        <f>+SLP!B23</f>
        <v>SJ</v>
      </c>
      <c r="I50" s="45">
        <f>+SLP!C23</f>
        <v>2.83</v>
      </c>
      <c r="J50" s="30"/>
      <c r="K50" s="30"/>
      <c r="L50" s="30"/>
    </row>
    <row r="51" spans="2:12" x14ac:dyDescent="0.25">
      <c r="B51" s="44" t="str">
        <f>+'Federal Register Tables'!B29</f>
        <v>K</v>
      </c>
      <c r="C51" s="45" t="str">
        <f>+'Federal Register Tables'!I29</f>
        <v>LBC1</v>
      </c>
      <c r="D51" s="45">
        <f>+'Federal Register Tables'!J29</f>
        <v>1.35</v>
      </c>
      <c r="E51" s="45" t="str">
        <f>+'PT &amp; OT'!B24</f>
        <v>TK</v>
      </c>
      <c r="F51" s="45">
        <f>+'PT &amp; OT'!C24</f>
        <v>1.44</v>
      </c>
      <c r="G51" s="45">
        <f>+'PT &amp; OT'!J24</f>
        <v>1.46</v>
      </c>
      <c r="H51" s="45" t="str">
        <f>+SLP!B24</f>
        <v>SK</v>
      </c>
      <c r="I51" s="45">
        <f>+SLP!C24</f>
        <v>3.5</v>
      </c>
      <c r="J51" s="30"/>
      <c r="K51" s="30"/>
      <c r="L51" s="30"/>
    </row>
    <row r="52" spans="2:12" x14ac:dyDescent="0.25">
      <c r="B52" s="44" t="str">
        <f>+'Federal Register Tables'!B30</f>
        <v>L</v>
      </c>
      <c r="C52" s="45" t="str">
        <f>+'Federal Register Tables'!I30</f>
        <v>CDE2</v>
      </c>
      <c r="D52" s="45">
        <f>+'Federal Register Tables'!J30</f>
        <v>1.77</v>
      </c>
      <c r="E52" s="45" t="str">
        <f>+'PT &amp; OT'!B25</f>
        <v>TL</v>
      </c>
      <c r="F52" s="45">
        <f>+'PT &amp; OT'!C25</f>
        <v>1.03</v>
      </c>
      <c r="G52" s="45">
        <f>+'PT &amp; OT'!J25</f>
        <v>1.05</v>
      </c>
      <c r="H52" s="45" t="str">
        <f>+SLP!B25</f>
        <v>SL</v>
      </c>
      <c r="I52" s="45">
        <f>+SLP!C25</f>
        <v>3.98</v>
      </c>
      <c r="J52" s="30"/>
      <c r="K52" s="30"/>
      <c r="L52" s="30"/>
    </row>
    <row r="53" spans="2:12" x14ac:dyDescent="0.25">
      <c r="B53" s="44" t="str">
        <f>+'Federal Register Tables'!B31</f>
        <v>M</v>
      </c>
      <c r="C53" s="45" t="str">
        <f>+'Federal Register Tables'!I31</f>
        <v>CDE1</v>
      </c>
      <c r="D53" s="45">
        <f>+'Federal Register Tables'!J31</f>
        <v>1.53</v>
      </c>
      <c r="E53" s="45" t="str">
        <f>+'PT &amp; OT'!B26</f>
        <v>TM</v>
      </c>
      <c r="F53" s="45">
        <f>+'PT &amp; OT'!C26</f>
        <v>1.2</v>
      </c>
      <c r="G53" s="45">
        <f>+'PT &amp; OT'!J26</f>
        <v>1.23</v>
      </c>
      <c r="H53" s="30"/>
      <c r="I53" s="30"/>
      <c r="J53" s="30"/>
      <c r="K53" s="30"/>
      <c r="L53" s="30"/>
    </row>
    <row r="54" spans="2:12" x14ac:dyDescent="0.25">
      <c r="B54" s="44" t="str">
        <f>+'Federal Register Tables'!B32</f>
        <v>N</v>
      </c>
      <c r="C54" s="45" t="str">
        <f>+'Federal Register Tables'!I32</f>
        <v>CBC2</v>
      </c>
      <c r="D54" s="45">
        <f>+'Federal Register Tables'!J32</f>
        <v>1.47</v>
      </c>
      <c r="E54" s="45" t="str">
        <f>+'PT &amp; OT'!B27</f>
        <v>TN</v>
      </c>
      <c r="F54" s="45">
        <f>+'PT &amp; OT'!C27</f>
        <v>1.4</v>
      </c>
      <c r="G54" s="45">
        <f>+'PT &amp; OT'!J27</f>
        <v>1.42</v>
      </c>
      <c r="H54" s="30"/>
      <c r="I54" s="30"/>
      <c r="J54" s="30"/>
      <c r="K54" s="30"/>
      <c r="L54" s="30"/>
    </row>
    <row r="55" spans="2:12" x14ac:dyDescent="0.25">
      <c r="B55" s="44" t="str">
        <f>+'Federal Register Tables'!B33</f>
        <v>O</v>
      </c>
      <c r="C55" s="45" t="str">
        <f>+'Federal Register Tables'!I33</f>
        <v>CA2</v>
      </c>
      <c r="D55" s="45">
        <f>+'Federal Register Tables'!J33</f>
        <v>1.03</v>
      </c>
      <c r="E55" s="45" t="str">
        <f>+'PT &amp; OT'!B28</f>
        <v>TO</v>
      </c>
      <c r="F55" s="45">
        <f>+'PT &amp; OT'!C28</f>
        <v>1.47</v>
      </c>
      <c r="G55" s="45">
        <f>+'PT &amp; OT'!J28</f>
        <v>1.47</v>
      </c>
      <c r="H55" s="30"/>
      <c r="I55" s="30"/>
      <c r="J55" s="30"/>
      <c r="K55" s="30"/>
      <c r="L55" s="30"/>
    </row>
    <row r="56" spans="2:12" x14ac:dyDescent="0.25">
      <c r="B56" s="44" t="str">
        <f>+'Federal Register Tables'!B34</f>
        <v>P</v>
      </c>
      <c r="C56" s="45" t="str">
        <f>+'Federal Register Tables'!I34</f>
        <v>CBC1</v>
      </c>
      <c r="D56" s="45">
        <f>+'Federal Register Tables'!J34</f>
        <v>1.27</v>
      </c>
      <c r="E56" s="45" t="str">
        <f>+'PT &amp; OT'!B29</f>
        <v>TP</v>
      </c>
      <c r="F56" s="45">
        <f>+'PT &amp; OT'!C29</f>
        <v>1.02</v>
      </c>
      <c r="G56" s="45">
        <f>+'PT &amp; OT'!J29</f>
        <v>1.03</v>
      </c>
      <c r="H56" s="30"/>
      <c r="I56" s="30"/>
      <c r="J56" s="30"/>
      <c r="K56" s="30"/>
      <c r="L56" s="30"/>
    </row>
    <row r="57" spans="2:12" x14ac:dyDescent="0.25">
      <c r="B57" s="44" t="str">
        <f>+'Federal Register Tables'!B35</f>
        <v>Q</v>
      </c>
      <c r="C57" s="45" t="str">
        <f>+'Federal Register Tables'!I35</f>
        <v>CA1</v>
      </c>
      <c r="D57" s="45">
        <f>+'Federal Register Tables'!J35</f>
        <v>0.89</v>
      </c>
      <c r="E57" s="30"/>
      <c r="F57" s="30"/>
      <c r="G57" s="30"/>
      <c r="H57" s="30"/>
      <c r="I57" s="30"/>
      <c r="J57" s="30"/>
      <c r="K57" s="30"/>
      <c r="L57" s="30"/>
    </row>
    <row r="58" spans="2:12" x14ac:dyDescent="0.25">
      <c r="B58" s="44" t="str">
        <f>+'Federal Register Tables'!B36</f>
        <v>R</v>
      </c>
      <c r="C58" s="45" t="str">
        <f>+'Federal Register Tables'!I36</f>
        <v>BAB2</v>
      </c>
      <c r="D58" s="45">
        <f>+'Federal Register Tables'!J36</f>
        <v>0.98</v>
      </c>
      <c r="E58" s="30"/>
      <c r="F58" s="30"/>
      <c r="G58" s="30"/>
      <c r="H58" s="30"/>
      <c r="I58" s="30"/>
      <c r="J58" s="30"/>
      <c r="K58" s="30"/>
      <c r="L58" s="30"/>
    </row>
    <row r="59" spans="2:12" x14ac:dyDescent="0.25">
      <c r="B59" s="44" t="str">
        <f>+'Federal Register Tables'!B37</f>
        <v>S</v>
      </c>
      <c r="C59" s="45" t="str">
        <f>+'Federal Register Tables'!I37</f>
        <v>BAB1</v>
      </c>
      <c r="D59" s="45">
        <f>+'Federal Register Tables'!J37</f>
        <v>0.94</v>
      </c>
      <c r="E59" s="30"/>
      <c r="F59" s="30"/>
      <c r="G59" s="30"/>
      <c r="H59" s="30"/>
      <c r="I59" s="30"/>
      <c r="J59" s="30"/>
      <c r="K59" s="30"/>
      <c r="L59" s="30"/>
    </row>
    <row r="60" spans="2:12" x14ac:dyDescent="0.25">
      <c r="B60" s="44" t="str">
        <f>+'Federal Register Tables'!B38</f>
        <v>T</v>
      </c>
      <c r="C60" s="45" t="str">
        <f>+'Federal Register Tables'!I38</f>
        <v>PDE2</v>
      </c>
      <c r="D60" s="45">
        <f>+'Federal Register Tables'!J38</f>
        <v>1.48</v>
      </c>
      <c r="E60" s="30"/>
      <c r="F60" s="30"/>
      <c r="G60" s="30"/>
      <c r="H60" s="30"/>
      <c r="I60" s="30"/>
      <c r="J60" s="30"/>
      <c r="K60" s="30"/>
      <c r="L60" s="30"/>
    </row>
    <row r="61" spans="2:12" x14ac:dyDescent="0.25">
      <c r="B61" s="44" t="str">
        <f>+'Federal Register Tables'!B39</f>
        <v>U</v>
      </c>
      <c r="C61" s="45" t="str">
        <f>+'Federal Register Tables'!I39</f>
        <v>PDE1</v>
      </c>
      <c r="D61" s="45">
        <f>+'Federal Register Tables'!J39</f>
        <v>1.39</v>
      </c>
      <c r="E61" s="30"/>
      <c r="F61" s="30"/>
      <c r="G61" s="30"/>
      <c r="H61" s="30"/>
      <c r="I61" s="30"/>
      <c r="J61" s="30"/>
      <c r="K61" s="30"/>
      <c r="L61" s="30"/>
    </row>
    <row r="62" spans="2:12" x14ac:dyDescent="0.25">
      <c r="B62" s="44" t="str">
        <f>+'Federal Register Tables'!B40</f>
        <v>V</v>
      </c>
      <c r="C62" s="45" t="str">
        <f>+'Federal Register Tables'!I40</f>
        <v>PBC2</v>
      </c>
      <c r="D62" s="45">
        <f>+'Federal Register Tables'!J40</f>
        <v>1.1499999999999999</v>
      </c>
      <c r="E62" s="30"/>
      <c r="F62" s="30"/>
      <c r="G62" s="30"/>
      <c r="H62" s="30"/>
      <c r="I62" s="30"/>
      <c r="J62" s="30"/>
      <c r="K62" s="30"/>
      <c r="L62" s="30"/>
    </row>
    <row r="63" spans="2:12" x14ac:dyDescent="0.25">
      <c r="B63" s="44" t="str">
        <f>+'Federal Register Tables'!B41</f>
        <v>W</v>
      </c>
      <c r="C63" s="45" t="str">
        <f>+'Federal Register Tables'!I41</f>
        <v>PA2</v>
      </c>
      <c r="D63" s="45">
        <f>+'Federal Register Tables'!J41</f>
        <v>0.67</v>
      </c>
      <c r="E63" s="30"/>
      <c r="F63" s="30"/>
      <c r="G63" s="30"/>
      <c r="H63" s="30"/>
      <c r="I63" s="30"/>
      <c r="J63" s="30"/>
      <c r="K63" s="30"/>
      <c r="L63" s="30"/>
    </row>
    <row r="64" spans="2:12" x14ac:dyDescent="0.25">
      <c r="B64" s="44" t="str">
        <f>+'Federal Register Tables'!B42</f>
        <v>X</v>
      </c>
      <c r="C64" s="45" t="str">
        <f>+'Federal Register Tables'!I42</f>
        <v>PBC1</v>
      </c>
      <c r="D64" s="45">
        <f>+'Federal Register Tables'!J42</f>
        <v>1.07</v>
      </c>
      <c r="E64" s="30"/>
      <c r="F64" s="30"/>
      <c r="G64" s="30"/>
      <c r="H64" s="30"/>
      <c r="I64" s="30"/>
      <c r="J64" s="30"/>
      <c r="K64" s="30"/>
      <c r="L64" s="30"/>
    </row>
    <row r="65" spans="2:13" x14ac:dyDescent="0.25">
      <c r="B65" s="44" t="str">
        <f>+'Federal Register Tables'!B43</f>
        <v>Y</v>
      </c>
      <c r="C65" s="45" t="str">
        <f>+'Federal Register Tables'!I43</f>
        <v>PA1</v>
      </c>
      <c r="D65" s="45">
        <f>+'Federal Register Tables'!J43</f>
        <v>0.62</v>
      </c>
      <c r="E65" s="30"/>
      <c r="F65" s="30"/>
      <c r="G65" s="30"/>
      <c r="H65" s="30"/>
      <c r="I65" s="30"/>
      <c r="J65" s="30"/>
      <c r="K65" s="30"/>
      <c r="L65" s="30"/>
    </row>
    <row r="66" spans="2:13" x14ac:dyDescent="0.25">
      <c r="B66" s="46"/>
      <c r="C66" s="47"/>
      <c r="D66" s="47"/>
      <c r="E66" s="30"/>
      <c r="F66" s="30"/>
      <c r="G66" s="30"/>
      <c r="H66" s="30"/>
      <c r="I66" s="30"/>
      <c r="J66" s="30"/>
      <c r="K66" s="30"/>
      <c r="L66" s="30"/>
    </row>
    <row r="67" spans="2:13" x14ac:dyDescent="0.25">
      <c r="B67" s="46"/>
      <c r="C67" s="47"/>
      <c r="D67" s="47" t="s">
        <v>5</v>
      </c>
      <c r="E67" s="30"/>
      <c r="F67" s="47" t="s">
        <v>2</v>
      </c>
      <c r="G67" s="47" t="s">
        <v>3</v>
      </c>
      <c r="H67" s="30"/>
      <c r="I67" s="47" t="s">
        <v>4</v>
      </c>
      <c r="J67" s="30"/>
      <c r="K67" s="47" t="s">
        <v>6</v>
      </c>
      <c r="L67" s="30"/>
    </row>
    <row r="68" spans="2:13" x14ac:dyDescent="0.25">
      <c r="B68" s="46"/>
      <c r="C68" s="47"/>
      <c r="D68" s="47" t="s">
        <v>10</v>
      </c>
      <c r="E68" s="30"/>
      <c r="F68" s="47" t="s">
        <v>10</v>
      </c>
      <c r="G68" s="47" t="s">
        <v>10</v>
      </c>
      <c r="H68" s="30"/>
      <c r="I68" s="47" t="s">
        <v>10</v>
      </c>
      <c r="J68" s="30"/>
      <c r="K68" s="47" t="s">
        <v>10</v>
      </c>
      <c r="L68" s="30"/>
    </row>
    <row r="69" spans="2:13" x14ac:dyDescent="0.25">
      <c r="B69" s="46" t="s">
        <v>616</v>
      </c>
      <c r="C69" s="47"/>
      <c r="D69" s="47">
        <f>MAX(D41:D65)</f>
        <v>3.84</v>
      </c>
      <c r="E69" s="30"/>
      <c r="F69" s="47">
        <f>MAX(F41:F56)</f>
        <v>1.81</v>
      </c>
      <c r="G69" s="47">
        <f>MAX(G41:G56)</f>
        <v>1.6</v>
      </c>
      <c r="H69" s="30"/>
      <c r="I69" s="47">
        <f>MAX(I41:I52)</f>
        <v>3.98</v>
      </c>
      <c r="J69" s="30"/>
      <c r="K69" s="47">
        <f>MAX(K41:K46)</f>
        <v>3.06</v>
      </c>
      <c r="L69" s="30"/>
    </row>
    <row r="70" spans="2:13" x14ac:dyDescent="0.25">
      <c r="B70" s="46" t="s">
        <v>617</v>
      </c>
      <c r="C70" s="47"/>
      <c r="D70" s="47">
        <f>AVERAGE(D41:D65)</f>
        <v>1.6155999999999997</v>
      </c>
      <c r="E70" s="30"/>
      <c r="F70" s="47">
        <f>AVERAGE(F41:F56)</f>
        <v>1.3849999999999998</v>
      </c>
      <c r="G70" s="47">
        <f>AVERAGE(G41:G56)</f>
        <v>1.3518750000000002</v>
      </c>
      <c r="H70" s="30"/>
      <c r="I70" s="47">
        <f>AVERAGE(I41:I52)</f>
        <v>2.4641666666666664</v>
      </c>
      <c r="J70" s="30"/>
      <c r="K70" s="47">
        <f>AVERAGE(K41:K46)</f>
        <v>1.6733333333333336</v>
      </c>
      <c r="L70" s="30"/>
    </row>
    <row r="71" spans="2:13" x14ac:dyDescent="0.25">
      <c r="B71" s="46" t="s">
        <v>618</v>
      </c>
      <c r="C71" s="47"/>
      <c r="D71" s="47">
        <f>MIN(D41:D65)</f>
        <v>0.62</v>
      </c>
      <c r="E71" s="30"/>
      <c r="F71" s="47">
        <f>MIN(F41:F56)</f>
        <v>1.02</v>
      </c>
      <c r="G71" s="47">
        <f>MIN(G41:G56)</f>
        <v>1.03</v>
      </c>
      <c r="H71" s="30"/>
      <c r="I71" s="47">
        <f>MIN(I41:I52)</f>
        <v>0.64</v>
      </c>
      <c r="J71" s="30"/>
      <c r="K71" s="47">
        <f>MIN(K41:K46)</f>
        <v>0.68</v>
      </c>
      <c r="L71" s="30"/>
    </row>
    <row r="72" spans="2:13" x14ac:dyDescent="0.2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2:13" ht="15.75" thickBot="1" x14ac:dyDescent="0.3">
      <c r="B73" s="30" t="s">
        <v>597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3" x14ac:dyDescent="0.25">
      <c r="B74" s="48" t="s">
        <v>583</v>
      </c>
      <c r="C74" s="30"/>
      <c r="D74" s="30"/>
      <c r="E74" s="30"/>
      <c r="F74" s="30"/>
      <c r="G74" s="30"/>
      <c r="H74" s="30"/>
      <c r="I74" s="30"/>
      <c r="J74" s="50" t="s">
        <v>621</v>
      </c>
      <c r="K74" s="50" t="s">
        <v>622</v>
      </c>
      <c r="L74" s="30"/>
    </row>
    <row r="75" spans="2:13" ht="15.75" thickBot="1" x14ac:dyDescent="0.3">
      <c r="J75" s="51" t="s">
        <v>620</v>
      </c>
      <c r="K75" s="51" t="s">
        <v>623</v>
      </c>
      <c r="L75" s="13"/>
      <c r="M75" s="13"/>
    </row>
    <row r="76" spans="2:13" ht="15.75" thickBot="1" x14ac:dyDescent="0.3">
      <c r="B76" t="s">
        <v>619</v>
      </c>
      <c r="C76" s="49"/>
      <c r="D76" s="49"/>
      <c r="E76" s="49"/>
      <c r="F76" s="49"/>
      <c r="J76" s="52">
        <v>1</v>
      </c>
      <c r="K76" s="56"/>
      <c r="L76" s="13"/>
      <c r="M76" s="13"/>
    </row>
    <row r="77" spans="2:13" x14ac:dyDescent="0.25">
      <c r="B77" s="30"/>
      <c r="C77" s="31" t="s">
        <v>5</v>
      </c>
      <c r="D77" s="31" t="s">
        <v>2</v>
      </c>
      <c r="E77" s="31" t="s">
        <v>3</v>
      </c>
      <c r="F77" s="31" t="s">
        <v>4</v>
      </c>
      <c r="G77" s="31" t="s">
        <v>6</v>
      </c>
      <c r="H77" s="31" t="s">
        <v>574</v>
      </c>
      <c r="I77" s="32" t="s">
        <v>63</v>
      </c>
      <c r="J77" s="13"/>
      <c r="L77" s="13"/>
      <c r="M77" s="27" t="s">
        <v>608</v>
      </c>
    </row>
    <row r="78" spans="2:13" x14ac:dyDescent="0.25">
      <c r="B78" s="33" t="s">
        <v>607</v>
      </c>
      <c r="C78" s="34">
        <v>1</v>
      </c>
      <c r="D78" s="34">
        <v>10</v>
      </c>
      <c r="E78" s="35" t="str">
        <f>VLOOKUP(D78,'PT &amp; OT'!A14:B29,2,FALSE)</f>
        <v>TJ</v>
      </c>
      <c r="F78" s="34">
        <v>12</v>
      </c>
      <c r="G78" s="34">
        <v>4</v>
      </c>
      <c r="H78" s="31"/>
      <c r="I78" s="32"/>
      <c r="J78" s="13"/>
      <c r="K78" s="58" t="s">
        <v>623</v>
      </c>
      <c r="L78" s="58" t="s">
        <v>624</v>
      </c>
      <c r="M78" s="27" t="s">
        <v>606</v>
      </c>
    </row>
    <row r="79" spans="2:13" x14ac:dyDescent="0.25">
      <c r="B79" s="30" t="s">
        <v>584</v>
      </c>
      <c r="C79" s="53">
        <f>IFERROR(VLOOKUP(C78,Nursing!A14:I38,9,FALSE),0)</f>
        <v>773.68999999999994</v>
      </c>
      <c r="D79" s="53">
        <f>IFERROR(VLOOKUP(D78,'PT &amp; OT'!$A$14:$O$29,8,FALSE),0)</f>
        <v>154.9</v>
      </c>
      <c r="E79" s="53">
        <f>IFERROR(VLOOKUP(E78,'PT &amp; OT'!$B$14:$O$29,14,FALSE),"")</f>
        <v>147.41</v>
      </c>
      <c r="F79" s="53">
        <f>IFERROR(VLOOKUP(F78,SLP!A14:H25,8,FALSE),"")</f>
        <v>171.76999999999998</v>
      </c>
      <c r="G79" s="53">
        <f>IFERROR(VLOOKUP(G78,NTA!A14:H19,8,FALSE),"")</f>
        <v>191.54000000000002</v>
      </c>
      <c r="H79" s="53">
        <f>+'Non-Case Mix'!H14</f>
        <v>180.43</v>
      </c>
      <c r="I79" s="54">
        <f t="shared" ref="I79:I93" si="0">SUM(C79:H79)</f>
        <v>1619.74</v>
      </c>
      <c r="J79" s="53">
        <f>ROUND(I79*$J$76,2)</f>
        <v>1619.74</v>
      </c>
      <c r="K79" s="30"/>
      <c r="L79" s="48"/>
      <c r="M79" s="28"/>
    </row>
    <row r="80" spans="2:13" x14ac:dyDescent="0.25">
      <c r="B80" s="30" t="s">
        <v>575</v>
      </c>
      <c r="C80" s="53">
        <f>+$C79</f>
        <v>773.68999999999994</v>
      </c>
      <c r="D80" s="53">
        <f>+$D79</f>
        <v>154.9</v>
      </c>
      <c r="E80" s="53">
        <f>+$E79</f>
        <v>147.41</v>
      </c>
      <c r="F80" s="53">
        <f>+$F79</f>
        <v>171.76999999999998</v>
      </c>
      <c r="G80" s="55">
        <f>+$G79*3</f>
        <v>574.62000000000012</v>
      </c>
      <c r="H80" s="53">
        <f>+$H79</f>
        <v>180.43</v>
      </c>
      <c r="I80" s="54">
        <f t="shared" si="0"/>
        <v>2002.8200000000002</v>
      </c>
      <c r="J80" s="53">
        <f>ROUND(I80*$J$76,2)</f>
        <v>2002.82</v>
      </c>
      <c r="K80" s="30">
        <f>IF($K$76&gt;3,3,$K$76)</f>
        <v>0</v>
      </c>
      <c r="L80" s="57">
        <f>ROUND(J80*K80,2)</f>
        <v>0</v>
      </c>
      <c r="M80" s="28"/>
    </row>
    <row r="81" spans="2:13" x14ac:dyDescent="0.25">
      <c r="B81" s="30" t="s">
        <v>576</v>
      </c>
      <c r="C81" s="53">
        <f>+$C79</f>
        <v>773.68999999999994</v>
      </c>
      <c r="D81" s="53">
        <f>+$D79</f>
        <v>154.9</v>
      </c>
      <c r="E81" s="53">
        <f>+$E79</f>
        <v>147.41</v>
      </c>
      <c r="F81" s="53">
        <f>+$F79</f>
        <v>171.76999999999998</v>
      </c>
      <c r="G81" s="53">
        <f>+$G79</f>
        <v>191.54000000000002</v>
      </c>
      <c r="H81" s="53">
        <f>+$H79</f>
        <v>180.43</v>
      </c>
      <c r="I81" s="54">
        <f t="shared" si="0"/>
        <v>1619.74</v>
      </c>
      <c r="J81" s="53">
        <f t="shared" ref="J81:J93" si="1">ROUND(I81*$J$76,2)</f>
        <v>1619.74</v>
      </c>
      <c r="K81" s="30">
        <f>IF($K$76&gt;20,17,K76-K80)</f>
        <v>0</v>
      </c>
      <c r="L81" s="57">
        <f t="shared" ref="L81:L93" si="2">ROUND(J81*K81,2)</f>
        <v>0</v>
      </c>
      <c r="M81" s="28"/>
    </row>
    <row r="82" spans="2:13" x14ac:dyDescent="0.25">
      <c r="B82" s="30" t="s">
        <v>577</v>
      </c>
      <c r="C82" s="53">
        <f>+$C79</f>
        <v>773.68999999999994</v>
      </c>
      <c r="D82" s="53">
        <f>+$D79*M$82</f>
        <v>151.80199999999999</v>
      </c>
      <c r="E82" s="53">
        <f>+$E79*M$82</f>
        <v>144.46179999999998</v>
      </c>
      <c r="F82" s="53">
        <f>+$F79</f>
        <v>171.76999999999998</v>
      </c>
      <c r="G82" s="53">
        <f>+$G79</f>
        <v>191.54000000000002</v>
      </c>
      <c r="H82" s="53">
        <f>+$H79</f>
        <v>180.43</v>
      </c>
      <c r="I82" s="54">
        <f t="shared" si="0"/>
        <v>1613.6938</v>
      </c>
      <c r="J82" s="53">
        <f t="shared" si="1"/>
        <v>1613.69</v>
      </c>
      <c r="K82" s="30">
        <f>IF($K$76&gt;27,7,$K$76-SUM(K80:K81))</f>
        <v>0</v>
      </c>
      <c r="L82" s="57">
        <f t="shared" si="2"/>
        <v>0</v>
      </c>
      <c r="M82" s="29">
        <v>0.98</v>
      </c>
    </row>
    <row r="83" spans="2:13" x14ac:dyDescent="0.25">
      <c r="B83" s="30" t="s">
        <v>578</v>
      </c>
      <c r="C83" s="53">
        <f>+$C79</f>
        <v>773.68999999999994</v>
      </c>
      <c r="D83" s="53">
        <f>+$D79*M$83</f>
        <v>148.70400000000001</v>
      </c>
      <c r="E83" s="53">
        <f>+$E79*M$83</f>
        <v>141.5136</v>
      </c>
      <c r="F83" s="53">
        <f>+$F79</f>
        <v>171.76999999999998</v>
      </c>
      <c r="G83" s="53">
        <f>+$G79</f>
        <v>191.54000000000002</v>
      </c>
      <c r="H83" s="53">
        <f>+$H79</f>
        <v>180.43</v>
      </c>
      <c r="I83" s="54">
        <f t="shared" si="0"/>
        <v>1607.6476</v>
      </c>
      <c r="J83" s="53">
        <f t="shared" si="1"/>
        <v>1607.65</v>
      </c>
      <c r="K83" s="30">
        <f>IF($K$76&gt;34,7,$K$76-SUM(K80:K82))</f>
        <v>0</v>
      </c>
      <c r="L83" s="57">
        <f t="shared" si="2"/>
        <v>0</v>
      </c>
      <c r="M83" s="29">
        <f t="shared" ref="M83:M93" si="3">+M82-0.02</f>
        <v>0.96</v>
      </c>
    </row>
    <row r="84" spans="2:13" x14ac:dyDescent="0.25">
      <c r="B84" s="30" t="s">
        <v>579</v>
      </c>
      <c r="C84" s="53">
        <f>+$C79</f>
        <v>773.68999999999994</v>
      </c>
      <c r="D84" s="53">
        <f>+$D79*M$84</f>
        <v>145.60599999999999</v>
      </c>
      <c r="E84" s="53">
        <f>+$E79*M$84</f>
        <v>138.56539999999998</v>
      </c>
      <c r="F84" s="53">
        <f>+$F79</f>
        <v>171.76999999999998</v>
      </c>
      <c r="G84" s="53">
        <f>+$G79</f>
        <v>191.54000000000002</v>
      </c>
      <c r="H84" s="53">
        <f>+$H79</f>
        <v>180.43</v>
      </c>
      <c r="I84" s="54">
        <f t="shared" si="0"/>
        <v>1601.6014</v>
      </c>
      <c r="J84" s="53">
        <f t="shared" si="1"/>
        <v>1601.6</v>
      </c>
      <c r="K84" s="30">
        <f>IF($K$76&gt;41,7,$K$76-SUM(K80:K83))</f>
        <v>0</v>
      </c>
      <c r="L84" s="57">
        <f t="shared" si="2"/>
        <v>0</v>
      </c>
      <c r="M84" s="29">
        <f t="shared" si="3"/>
        <v>0.94</v>
      </c>
    </row>
    <row r="85" spans="2:13" x14ac:dyDescent="0.25">
      <c r="B85" s="30" t="s">
        <v>580</v>
      </c>
      <c r="C85" s="53">
        <f>+$C79</f>
        <v>773.68999999999994</v>
      </c>
      <c r="D85" s="53">
        <f>+$D79*M$85</f>
        <v>142.50799999999998</v>
      </c>
      <c r="E85" s="53">
        <f>+$E79*M$85</f>
        <v>135.6172</v>
      </c>
      <c r="F85" s="53">
        <f>+$F79</f>
        <v>171.76999999999998</v>
      </c>
      <c r="G85" s="53">
        <f>+$G79</f>
        <v>191.54000000000002</v>
      </c>
      <c r="H85" s="53">
        <f>+$H79</f>
        <v>180.43</v>
      </c>
      <c r="I85" s="54">
        <f t="shared" si="0"/>
        <v>1595.5551999999998</v>
      </c>
      <c r="J85" s="53">
        <f t="shared" si="1"/>
        <v>1595.56</v>
      </c>
      <c r="K85" s="30">
        <f>IF($K$76&gt;48,7,$K$76-SUM(K80:K84))</f>
        <v>0</v>
      </c>
      <c r="L85" s="57">
        <f t="shared" si="2"/>
        <v>0</v>
      </c>
      <c r="M85" s="29">
        <f t="shared" si="3"/>
        <v>0.91999999999999993</v>
      </c>
    </row>
    <row r="86" spans="2:13" x14ac:dyDescent="0.25">
      <c r="B86" s="30" t="s">
        <v>581</v>
      </c>
      <c r="C86" s="53">
        <f>+$C79</f>
        <v>773.68999999999994</v>
      </c>
      <c r="D86" s="53">
        <f>+$D79*M$86</f>
        <v>139.41</v>
      </c>
      <c r="E86" s="53">
        <f>+$E79*M$86</f>
        <v>132.66899999999998</v>
      </c>
      <c r="F86" s="53">
        <f>+$F79</f>
        <v>171.76999999999998</v>
      </c>
      <c r="G86" s="53">
        <f>+$G79</f>
        <v>191.54000000000002</v>
      </c>
      <c r="H86" s="53">
        <f>+$H79</f>
        <v>180.43</v>
      </c>
      <c r="I86" s="54">
        <f t="shared" si="0"/>
        <v>1589.5089999999998</v>
      </c>
      <c r="J86" s="53">
        <f t="shared" si="1"/>
        <v>1589.51</v>
      </c>
      <c r="K86" s="30">
        <f>IF($K$76&gt;55,7,$K$76-SUM(K80:K85))</f>
        <v>0</v>
      </c>
      <c r="L86" s="57">
        <f t="shared" si="2"/>
        <v>0</v>
      </c>
      <c r="M86" s="29">
        <f t="shared" si="3"/>
        <v>0.89999999999999991</v>
      </c>
    </row>
    <row r="87" spans="2:13" x14ac:dyDescent="0.25">
      <c r="B87" s="30" t="s">
        <v>610</v>
      </c>
      <c r="C87" s="53">
        <f>+$C79</f>
        <v>773.68999999999994</v>
      </c>
      <c r="D87" s="53">
        <f>+$D79*M$87</f>
        <v>136.31199999999998</v>
      </c>
      <c r="E87" s="53">
        <f>+$E79*M$87</f>
        <v>129.72079999999997</v>
      </c>
      <c r="F87" s="53">
        <f>+$F79</f>
        <v>171.76999999999998</v>
      </c>
      <c r="G87" s="53">
        <f>+$G79</f>
        <v>191.54000000000002</v>
      </c>
      <c r="H87" s="53">
        <f>+$H79</f>
        <v>180.43</v>
      </c>
      <c r="I87" s="54">
        <f t="shared" si="0"/>
        <v>1583.4628</v>
      </c>
      <c r="J87" s="53">
        <f t="shared" si="1"/>
        <v>1583.46</v>
      </c>
      <c r="K87" s="30">
        <f>IF($K$76&gt;62,7,$K$76-SUM(K80:K86))</f>
        <v>0</v>
      </c>
      <c r="L87" s="57">
        <f t="shared" si="2"/>
        <v>0</v>
      </c>
      <c r="M87" s="29">
        <f t="shared" si="3"/>
        <v>0.87999999999999989</v>
      </c>
    </row>
    <row r="88" spans="2:13" x14ac:dyDescent="0.25">
      <c r="B88" s="30" t="s">
        <v>585</v>
      </c>
      <c r="C88" s="53">
        <f>+$C79</f>
        <v>773.68999999999994</v>
      </c>
      <c r="D88" s="53">
        <f>+$D79*M$88</f>
        <v>133.214</v>
      </c>
      <c r="E88" s="53">
        <f>+$E79*M$88</f>
        <v>126.77259999999998</v>
      </c>
      <c r="F88" s="53">
        <f>+$F79</f>
        <v>171.76999999999998</v>
      </c>
      <c r="G88" s="53">
        <f>+$G79</f>
        <v>191.54000000000002</v>
      </c>
      <c r="H88" s="53">
        <f>+$H79</f>
        <v>180.43</v>
      </c>
      <c r="I88" s="54">
        <f t="shared" si="0"/>
        <v>1577.4166</v>
      </c>
      <c r="J88" s="53">
        <f t="shared" si="1"/>
        <v>1577.42</v>
      </c>
      <c r="K88" s="30">
        <f>IF($K$76&gt;69,7,$K$76-SUM(K80:K87))</f>
        <v>0</v>
      </c>
      <c r="L88" s="57">
        <f t="shared" si="2"/>
        <v>0</v>
      </c>
      <c r="M88" s="29">
        <f t="shared" si="3"/>
        <v>0.85999999999999988</v>
      </c>
    </row>
    <row r="89" spans="2:13" x14ac:dyDescent="0.25">
      <c r="B89" s="30" t="s">
        <v>586</v>
      </c>
      <c r="C89" s="53">
        <f>+$C79</f>
        <v>773.68999999999994</v>
      </c>
      <c r="D89" s="53">
        <f>+$D79*M$89</f>
        <v>130.11599999999999</v>
      </c>
      <c r="E89" s="53">
        <f>+$E79*M$89</f>
        <v>123.82439999999998</v>
      </c>
      <c r="F89" s="53">
        <f>+$F79</f>
        <v>171.76999999999998</v>
      </c>
      <c r="G89" s="53">
        <f>+$G79</f>
        <v>191.54000000000002</v>
      </c>
      <c r="H89" s="53">
        <f>+$H79</f>
        <v>180.43</v>
      </c>
      <c r="I89" s="54">
        <f t="shared" si="0"/>
        <v>1571.3704</v>
      </c>
      <c r="J89" s="53">
        <f t="shared" si="1"/>
        <v>1571.37</v>
      </c>
      <c r="K89" s="30">
        <f>IF($K$76&gt;76,7,$K$76-SUM(K80:K88))</f>
        <v>0</v>
      </c>
      <c r="L89" s="57">
        <f t="shared" si="2"/>
        <v>0</v>
      </c>
      <c r="M89" s="29">
        <f t="shared" si="3"/>
        <v>0.83999999999999986</v>
      </c>
    </row>
    <row r="90" spans="2:13" x14ac:dyDescent="0.25">
      <c r="B90" s="30" t="s">
        <v>587</v>
      </c>
      <c r="C90" s="53">
        <f>+$C79</f>
        <v>773.68999999999994</v>
      </c>
      <c r="D90" s="53">
        <f>+$D79*M$90</f>
        <v>127.01799999999999</v>
      </c>
      <c r="E90" s="53">
        <f>+$E79*M$90</f>
        <v>120.87619999999997</v>
      </c>
      <c r="F90" s="53">
        <f>+$F79</f>
        <v>171.76999999999998</v>
      </c>
      <c r="G90" s="53">
        <f>+$G79</f>
        <v>191.54000000000002</v>
      </c>
      <c r="H90" s="53">
        <f>+$H79</f>
        <v>180.43</v>
      </c>
      <c r="I90" s="54">
        <f t="shared" si="0"/>
        <v>1565.3241999999998</v>
      </c>
      <c r="J90" s="53">
        <f t="shared" si="1"/>
        <v>1565.32</v>
      </c>
      <c r="K90" s="30">
        <f>IF($K$76&gt;83,7,$K$76-SUM(K80:K89))</f>
        <v>0</v>
      </c>
      <c r="L90" s="57">
        <f t="shared" si="2"/>
        <v>0</v>
      </c>
      <c r="M90" s="29">
        <f t="shared" si="3"/>
        <v>0.81999999999999984</v>
      </c>
    </row>
    <row r="91" spans="2:13" x14ac:dyDescent="0.25">
      <c r="B91" s="30" t="s">
        <v>588</v>
      </c>
      <c r="C91" s="53">
        <f>+$C79</f>
        <v>773.68999999999994</v>
      </c>
      <c r="D91" s="53">
        <f>+$D79*M$91</f>
        <v>123.91999999999997</v>
      </c>
      <c r="E91" s="53">
        <f>+$E79*M$91</f>
        <v>117.92799999999997</v>
      </c>
      <c r="F91" s="53">
        <f>+$F79</f>
        <v>171.76999999999998</v>
      </c>
      <c r="G91" s="53">
        <f>+$G79</f>
        <v>191.54000000000002</v>
      </c>
      <c r="H91" s="53">
        <f>+$H79</f>
        <v>180.43</v>
      </c>
      <c r="I91" s="54">
        <f t="shared" si="0"/>
        <v>1559.278</v>
      </c>
      <c r="J91" s="53">
        <f t="shared" si="1"/>
        <v>1559.28</v>
      </c>
      <c r="K91" s="30">
        <f>IF($K$76&gt;90,7,$K$76-SUM(K80:K90))</f>
        <v>0</v>
      </c>
      <c r="L91" s="57">
        <f t="shared" si="2"/>
        <v>0</v>
      </c>
      <c r="M91" s="29">
        <f t="shared" si="3"/>
        <v>0.79999999999999982</v>
      </c>
    </row>
    <row r="92" spans="2:13" x14ac:dyDescent="0.25">
      <c r="B92" s="30" t="s">
        <v>611</v>
      </c>
      <c r="C92" s="53">
        <f>+$C79</f>
        <v>773.68999999999994</v>
      </c>
      <c r="D92" s="53">
        <f>+$D79*M$92</f>
        <v>120.82199999999997</v>
      </c>
      <c r="E92" s="53">
        <f>+$E79*M$92</f>
        <v>114.97979999999997</v>
      </c>
      <c r="F92" s="53">
        <f>+$F79</f>
        <v>171.76999999999998</v>
      </c>
      <c r="G92" s="53">
        <f>+$G79</f>
        <v>191.54000000000002</v>
      </c>
      <c r="H92" s="53">
        <f>+$H79</f>
        <v>180.43</v>
      </c>
      <c r="I92" s="54">
        <f t="shared" si="0"/>
        <v>1553.2317999999998</v>
      </c>
      <c r="J92" s="53">
        <f t="shared" si="1"/>
        <v>1553.23</v>
      </c>
      <c r="K92" s="30">
        <f>IF($K$76&gt;97,7,$K$76-SUM(K80:K91))</f>
        <v>0</v>
      </c>
      <c r="L92" s="57">
        <f t="shared" si="2"/>
        <v>0</v>
      </c>
      <c r="M92" s="29">
        <f t="shared" si="3"/>
        <v>0.7799999999999998</v>
      </c>
    </row>
    <row r="93" spans="2:13" x14ac:dyDescent="0.25">
      <c r="B93" s="30" t="s">
        <v>589</v>
      </c>
      <c r="C93" s="53">
        <f>+$C79</f>
        <v>773.68999999999994</v>
      </c>
      <c r="D93" s="53">
        <f>+$D79*M$93</f>
        <v>117.72399999999998</v>
      </c>
      <c r="E93" s="53">
        <f>+$E79*M$93</f>
        <v>112.03159999999997</v>
      </c>
      <c r="F93" s="53">
        <f>+$F79</f>
        <v>171.76999999999998</v>
      </c>
      <c r="G93" s="53">
        <f>+$G79</f>
        <v>191.54000000000002</v>
      </c>
      <c r="H93" s="53">
        <f>+$H79</f>
        <v>180.43</v>
      </c>
      <c r="I93" s="54">
        <f t="shared" si="0"/>
        <v>1547.1855999999998</v>
      </c>
      <c r="J93" s="53">
        <f t="shared" si="1"/>
        <v>1547.19</v>
      </c>
      <c r="K93" s="30">
        <f>IF($K$76&gt;=100,3,$K$76-SUM(K80:K92))</f>
        <v>0</v>
      </c>
      <c r="L93" s="57">
        <f t="shared" si="2"/>
        <v>0</v>
      </c>
      <c r="M93" s="29">
        <f t="shared" si="3"/>
        <v>0.75999999999999979</v>
      </c>
    </row>
    <row r="94" spans="2:13" x14ac:dyDescent="0.25">
      <c r="K94" s="30">
        <f>SUM(K80:K93)</f>
        <v>0</v>
      </c>
      <c r="L94" s="57">
        <f>SUM(L80:L93)</f>
        <v>0</v>
      </c>
    </row>
    <row r="95" spans="2:13" x14ac:dyDescent="0.25">
      <c r="B95" t="s">
        <v>663</v>
      </c>
    </row>
  </sheetData>
  <sheetProtection algorithmName="SHA-512" hashValue="lGYzfbWCixN9fjc3nEzMqOKKdpoBBQSoFAu/nPJoxPi24hkPY5uEeQWJBt6/hacIBaoIPZpWzIms2xqsPQC8Gw==" saltValue="dxReR/gVTRaLzsHurkWofw==" spinCount="100000" sheet="1" objects="1" scenarios="1"/>
  <mergeCells count="3">
    <mergeCell ref="B1:L1"/>
    <mergeCell ref="B2:L2"/>
    <mergeCell ref="B3:L3"/>
  </mergeCells>
  <conditionalFormatting sqref="C66:D71 F67:G71 I67:I71 K67:K71">
    <cfRule type="expression" dxfId="4" priority="50">
      <formula>IF($C66=$C$78,1,0)</formula>
    </cfRule>
  </conditionalFormatting>
  <conditionalFormatting sqref="K78">
    <cfRule type="expression" dxfId="3" priority="1">
      <formula>IF(K76=0,1,0)</formula>
    </cfRule>
  </conditionalFormatting>
  <conditionalFormatting sqref="K79:K94">
    <cfRule type="expression" dxfId="2" priority="6">
      <formula>IF(K79=0,1,0)</formula>
    </cfRule>
  </conditionalFormatting>
  <conditionalFormatting sqref="L78">
    <cfRule type="expression" dxfId="1" priority="2">
      <formula>IF(K76=0,1,0)</formula>
    </cfRule>
  </conditionalFormatting>
  <conditionalFormatting sqref="L80:L94">
    <cfRule type="expression" dxfId="0" priority="3">
      <formula>IF(L80=0,1,0)</formula>
    </cfRule>
  </conditionalFormatting>
  <dataValidations disablePrompts="1" count="1">
    <dataValidation type="whole" allowBlank="1" showErrorMessage="1" errorTitle="Data Validation" error="Please enter a whole number between 1 and 100" sqref="K76" xr:uid="{00000000-0002-0000-0000-000000000000}">
      <formula1>1</formula1>
      <formula2>100</formula2>
    </dataValidation>
  </dataValidations>
  <pageMargins left="0.7" right="0.7" top="0.75" bottom="0.75" header="0.3" footer="0.3"/>
  <pageSetup scale="75" fitToWidth="0" fitToHeight="0" orientation="landscape" r:id="rId1"/>
  <headerFooter>
    <oddFooter>&amp;L&amp;"Arial,Regular"&amp;12Http://www.AxiomHC.com&amp;C&amp;"Arial,Regular"&amp;12Axiom Healthcare Group&amp;RPage &amp;P of &amp;N</oddFooter>
  </headerFooter>
  <rowBreaks count="2" manualBreakCount="2">
    <brk id="38" max="11" man="1"/>
    <brk id="7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1</xdr:col>
                    <xdr:colOff>9525</xdr:colOff>
                    <xdr:row>3</xdr:row>
                    <xdr:rowOff>152400</xdr:rowOff>
                  </from>
                  <to>
                    <xdr:col>3</xdr:col>
                    <xdr:colOff>657225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locked="0" defaultSize="0" autoLine="0" autoPict="0">
                <anchor moveWithCells="1">
                  <from>
                    <xdr:col>2</xdr:col>
                    <xdr:colOff>0</xdr:colOff>
                    <xdr:row>76</xdr:row>
                    <xdr:rowOff>180975</xdr:rowOff>
                  </from>
                  <to>
                    <xdr:col>3</xdr:col>
                    <xdr:colOff>9525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Drop Down 5">
              <controlPr locked="0" defaultSize="0" autoLine="0" autoPict="0">
                <anchor moveWithCells="1">
                  <from>
                    <xdr:col>3</xdr:col>
                    <xdr:colOff>9525</xdr:colOff>
                    <xdr:row>76</xdr:row>
                    <xdr:rowOff>180975</xdr:rowOff>
                  </from>
                  <to>
                    <xdr:col>4</xdr:col>
                    <xdr:colOff>9525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locked="0" defaultSize="0" autoLine="0" autoPict="0">
                <anchor moveWithCells="1">
                  <from>
                    <xdr:col>5</xdr:col>
                    <xdr:colOff>0</xdr:colOff>
                    <xdr:row>76</xdr:row>
                    <xdr:rowOff>161925</xdr:rowOff>
                  </from>
                  <to>
                    <xdr:col>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locked="0" defaultSize="0" autoLine="0" autoPict="0">
                <anchor moveWithCells="1">
                  <from>
                    <xdr:col>6</xdr:col>
                    <xdr:colOff>0</xdr:colOff>
                    <xdr:row>76</xdr:row>
                    <xdr:rowOff>161925</xdr:rowOff>
                  </from>
                  <to>
                    <xdr:col>7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R50"/>
  <sheetViews>
    <sheetView showGridLines="0" workbookViewId="0"/>
  </sheetViews>
  <sheetFormatPr defaultRowHeight="15" x14ac:dyDescent="0.25"/>
  <cols>
    <col min="1" max="1" width="2.7109375" customWidth="1"/>
    <col min="2" max="2" width="12.85546875" customWidth="1"/>
    <col min="3" max="3" width="10.5703125" bestFit="1" customWidth="1"/>
    <col min="6" max="7" width="11.5703125" bestFit="1" customWidth="1"/>
    <col min="8" max="8" width="10.28515625" bestFit="1" customWidth="1"/>
    <col min="10" max="10" width="0" hidden="1" customWidth="1"/>
    <col min="13" max="13" width="12" bestFit="1" customWidth="1"/>
    <col min="14" max="14" width="26" bestFit="1" customWidth="1"/>
    <col min="15" max="15" width="77.140625" bestFit="1" customWidth="1"/>
    <col min="16" max="16" width="11" bestFit="1" customWidth="1"/>
    <col min="17" max="17" width="36.140625" bestFit="1" customWidth="1"/>
    <col min="18" max="18" width="23.42578125" bestFit="1" customWidth="1"/>
  </cols>
  <sheetData>
    <row r="2" spans="1:18" x14ac:dyDescent="0.25">
      <c r="B2" t="s">
        <v>70</v>
      </c>
      <c r="C2" s="18" t="str">
        <f>+Summary!C5</f>
        <v>ALAMEDA, CA</v>
      </c>
    </row>
    <row r="3" spans="1:18" x14ac:dyDescent="0.25">
      <c r="B3" t="s">
        <v>480</v>
      </c>
      <c r="C3" s="18" t="str">
        <f>+Summary!C6</f>
        <v>36084</v>
      </c>
    </row>
    <row r="4" spans="1:18" x14ac:dyDescent="0.25">
      <c r="B4" t="s">
        <v>72</v>
      </c>
      <c r="C4" t="str">
        <f>+Summary!C7</f>
        <v>Oakland-Fremont-Berkeley, CA</v>
      </c>
    </row>
    <row r="5" spans="1:18" x14ac:dyDescent="0.25">
      <c r="B5" t="s">
        <v>66</v>
      </c>
      <c r="C5" s="17">
        <f>+Summary!C8</f>
        <v>1.8028</v>
      </c>
    </row>
    <row r="8" spans="1:18" x14ac:dyDescent="0.25">
      <c r="B8" s="20" t="s">
        <v>0</v>
      </c>
      <c r="C8" s="21"/>
      <c r="D8" s="22"/>
      <c r="E8" s="7" t="s">
        <v>5</v>
      </c>
    </row>
    <row r="9" spans="1:18" x14ac:dyDescent="0.25">
      <c r="B9" s="20" t="s">
        <v>1</v>
      </c>
      <c r="C9" s="21"/>
      <c r="D9" s="22"/>
      <c r="E9" s="11">
        <f>+'Federal Register Tables'!F10</f>
        <v>127.68</v>
      </c>
    </row>
    <row r="11" spans="1:18" x14ac:dyDescent="0.25">
      <c r="F11" s="9">
        <f>+'Federal Register Tables'!C76</f>
        <v>0.72</v>
      </c>
      <c r="G11" s="19">
        <f>+C5</f>
        <v>1.8028</v>
      </c>
      <c r="H11" s="9">
        <f>1-F11</f>
        <v>0.28000000000000003</v>
      </c>
    </row>
    <row r="12" spans="1:18" x14ac:dyDescent="0.25">
      <c r="B12" s="4" t="s">
        <v>8</v>
      </c>
      <c r="C12" s="4" t="s">
        <v>5</v>
      </c>
      <c r="D12" s="4" t="s">
        <v>5</v>
      </c>
      <c r="E12" s="4" t="s">
        <v>5</v>
      </c>
      <c r="F12" s="4" t="s">
        <v>5</v>
      </c>
      <c r="G12" s="4" t="s">
        <v>66</v>
      </c>
      <c r="H12" s="4" t="s">
        <v>5</v>
      </c>
      <c r="I12" s="4" t="s">
        <v>63</v>
      </c>
      <c r="J12" s="4" t="s">
        <v>482</v>
      </c>
      <c r="M12" s="4" t="s">
        <v>558</v>
      </c>
      <c r="N12" s="4"/>
      <c r="O12" s="4"/>
      <c r="P12" s="4"/>
      <c r="Q12" s="4"/>
      <c r="R12" s="4"/>
    </row>
    <row r="13" spans="1:18" x14ac:dyDescent="0.25">
      <c r="B13" s="5" t="s">
        <v>9</v>
      </c>
      <c r="C13" s="5" t="s">
        <v>12</v>
      </c>
      <c r="D13" s="5" t="s">
        <v>10</v>
      </c>
      <c r="E13" s="5" t="s">
        <v>11</v>
      </c>
      <c r="F13" s="5" t="s">
        <v>65</v>
      </c>
      <c r="G13" s="5" t="s">
        <v>481</v>
      </c>
      <c r="H13" s="5" t="s">
        <v>67</v>
      </c>
      <c r="I13" s="5" t="s">
        <v>5</v>
      </c>
      <c r="J13" s="5" t="s">
        <v>483</v>
      </c>
      <c r="M13" s="5" t="s">
        <v>559</v>
      </c>
      <c r="N13" s="5" t="s">
        <v>519</v>
      </c>
      <c r="O13" s="5" t="s">
        <v>520</v>
      </c>
      <c r="P13" s="5" t="s">
        <v>521</v>
      </c>
      <c r="Q13" s="5" t="s">
        <v>522</v>
      </c>
      <c r="R13" s="5" t="s">
        <v>523</v>
      </c>
    </row>
    <row r="14" spans="1:18" x14ac:dyDescent="0.25">
      <c r="A14">
        <v>1</v>
      </c>
      <c r="B14" s="7" t="str">
        <f>+'Federal Register Tables'!B19</f>
        <v>A</v>
      </c>
      <c r="C14" s="2" t="str">
        <f>+'Federal Register Tables'!I19</f>
        <v>ES3</v>
      </c>
      <c r="D14" s="8">
        <f>+'Federal Register Tables'!J19</f>
        <v>3.84</v>
      </c>
      <c r="E14" s="8">
        <f>+'Federal Register Tables'!K19</f>
        <v>490.29</v>
      </c>
      <c r="F14" s="8">
        <f>ROUND(E14*$F$11,2)</f>
        <v>353.01</v>
      </c>
      <c r="G14" s="8">
        <f>ROUND(+F14*$G$11,2)</f>
        <v>636.41</v>
      </c>
      <c r="H14" s="8">
        <f>ROUND(E14*$H$11,2)</f>
        <v>137.28</v>
      </c>
      <c r="I14" s="8">
        <f>+G14+H14</f>
        <v>773.68999999999994</v>
      </c>
      <c r="J14" s="8">
        <f t="shared" ref="J14:J38" si="0">ROUND(+$E$9*D14,2)-E14</f>
        <v>0</v>
      </c>
      <c r="M14" s="8" t="s">
        <v>38</v>
      </c>
      <c r="N14" s="8" t="s">
        <v>524</v>
      </c>
      <c r="O14" s="8"/>
      <c r="P14" s="8"/>
      <c r="Q14" s="8"/>
      <c r="R14" s="8" t="s">
        <v>525</v>
      </c>
    </row>
    <row r="15" spans="1:18" x14ac:dyDescent="0.25">
      <c r="A15">
        <v>2</v>
      </c>
      <c r="B15" s="7" t="str">
        <f>+'Federal Register Tables'!B20</f>
        <v>B</v>
      </c>
      <c r="C15" s="2" t="str">
        <f>+'Federal Register Tables'!I20</f>
        <v>ES2</v>
      </c>
      <c r="D15" s="8">
        <f>+'Federal Register Tables'!J20</f>
        <v>2.9</v>
      </c>
      <c r="E15" s="8">
        <f>+'Federal Register Tables'!K20</f>
        <v>370.27</v>
      </c>
      <c r="F15" s="8">
        <f t="shared" ref="F15:F38" si="1">ROUND(E15*$F$11,2)</f>
        <v>266.58999999999997</v>
      </c>
      <c r="G15" s="8">
        <f t="shared" ref="G15:G38" si="2">ROUND(+F15*$G$11,2)</f>
        <v>480.61</v>
      </c>
      <c r="H15" s="8">
        <f t="shared" ref="H15:H38" si="3">ROUND(E15*$H$11,2)</f>
        <v>103.68</v>
      </c>
      <c r="I15" s="8">
        <f t="shared" ref="I15:I38" si="4">+G15+H15</f>
        <v>584.29</v>
      </c>
      <c r="J15" s="8">
        <f t="shared" si="0"/>
        <v>0</v>
      </c>
      <c r="M15" s="8" t="s">
        <v>39</v>
      </c>
      <c r="N15" s="8" t="s">
        <v>526</v>
      </c>
      <c r="O15" s="8"/>
      <c r="P15" s="8"/>
      <c r="Q15" s="8"/>
      <c r="R15" s="8" t="s">
        <v>525</v>
      </c>
    </row>
    <row r="16" spans="1:18" x14ac:dyDescent="0.25">
      <c r="A16">
        <v>3</v>
      </c>
      <c r="B16" s="7" t="str">
        <f>+'Federal Register Tables'!B21</f>
        <v>C</v>
      </c>
      <c r="C16" s="2" t="str">
        <f>+'Federal Register Tables'!I21</f>
        <v>ES1</v>
      </c>
      <c r="D16" s="8">
        <f>+'Federal Register Tables'!J21</f>
        <v>2.77</v>
      </c>
      <c r="E16" s="8">
        <f>+'Federal Register Tables'!K21</f>
        <v>353.67</v>
      </c>
      <c r="F16" s="8">
        <f t="shared" si="1"/>
        <v>254.64</v>
      </c>
      <c r="G16" s="8">
        <f t="shared" si="2"/>
        <v>459.06</v>
      </c>
      <c r="H16" s="8">
        <f t="shared" si="3"/>
        <v>99.03</v>
      </c>
      <c r="I16" s="8">
        <f t="shared" si="4"/>
        <v>558.09</v>
      </c>
      <c r="J16" s="8">
        <f t="shared" si="0"/>
        <v>0</v>
      </c>
      <c r="M16" s="8" t="s">
        <v>40</v>
      </c>
      <c r="N16" s="8" t="s">
        <v>527</v>
      </c>
      <c r="O16" s="8"/>
      <c r="P16" s="8"/>
      <c r="Q16" s="8"/>
      <c r="R16" s="8" t="s">
        <v>525</v>
      </c>
    </row>
    <row r="17" spans="1:18" x14ac:dyDescent="0.25">
      <c r="A17">
        <v>4</v>
      </c>
      <c r="B17" s="7" t="str">
        <f>+'Federal Register Tables'!B22</f>
        <v>D</v>
      </c>
      <c r="C17" s="2" t="str">
        <f>+'Federal Register Tables'!I22</f>
        <v>HDE2</v>
      </c>
      <c r="D17" s="8">
        <f>+'Federal Register Tables'!J22</f>
        <v>2.27</v>
      </c>
      <c r="E17" s="8">
        <f>+'Federal Register Tables'!K22</f>
        <v>289.83</v>
      </c>
      <c r="F17" s="8">
        <f t="shared" si="1"/>
        <v>208.68</v>
      </c>
      <c r="G17" s="8">
        <f t="shared" si="2"/>
        <v>376.21</v>
      </c>
      <c r="H17" s="8">
        <f t="shared" si="3"/>
        <v>81.150000000000006</v>
      </c>
      <c r="I17" s="8">
        <f t="shared" si="4"/>
        <v>457.36</v>
      </c>
      <c r="J17" s="8">
        <f t="shared" si="0"/>
        <v>0</v>
      </c>
      <c r="M17" s="8" t="s">
        <v>528</v>
      </c>
      <c r="N17" s="8"/>
      <c r="O17" s="8" t="s">
        <v>529</v>
      </c>
      <c r="P17" s="8" t="s">
        <v>530</v>
      </c>
      <c r="Q17" s="8"/>
      <c r="R17" s="8" t="s">
        <v>511</v>
      </c>
    </row>
    <row r="18" spans="1:18" x14ac:dyDescent="0.25">
      <c r="A18">
        <v>5</v>
      </c>
      <c r="B18" s="7" t="str">
        <f>+'Federal Register Tables'!B23</f>
        <v>E</v>
      </c>
      <c r="C18" s="2" t="str">
        <f>+'Federal Register Tables'!I23</f>
        <v>HDE1</v>
      </c>
      <c r="D18" s="8">
        <f>+'Federal Register Tables'!J23</f>
        <v>1.88</v>
      </c>
      <c r="E18" s="8">
        <f>+'Federal Register Tables'!K23</f>
        <v>240.04</v>
      </c>
      <c r="F18" s="8">
        <f t="shared" si="1"/>
        <v>172.83</v>
      </c>
      <c r="G18" s="8">
        <f t="shared" si="2"/>
        <v>311.58</v>
      </c>
      <c r="H18" s="8">
        <f t="shared" si="3"/>
        <v>67.209999999999994</v>
      </c>
      <c r="I18" s="8">
        <f t="shared" si="4"/>
        <v>378.78999999999996</v>
      </c>
      <c r="J18" s="8">
        <f t="shared" si="0"/>
        <v>0</v>
      </c>
      <c r="M18" s="8" t="s">
        <v>531</v>
      </c>
      <c r="N18" s="8"/>
      <c r="O18" s="8" t="s">
        <v>529</v>
      </c>
      <c r="P18" s="8" t="s">
        <v>532</v>
      </c>
      <c r="Q18" s="8"/>
      <c r="R18" s="8" t="s">
        <v>511</v>
      </c>
    </row>
    <row r="19" spans="1:18" x14ac:dyDescent="0.25">
      <c r="A19">
        <v>6</v>
      </c>
      <c r="B19" s="7" t="str">
        <f>+'Federal Register Tables'!B24</f>
        <v>F</v>
      </c>
      <c r="C19" s="2" t="str">
        <f>+'Federal Register Tables'!I24</f>
        <v>HBC2</v>
      </c>
      <c r="D19" s="8">
        <f>+'Federal Register Tables'!J24</f>
        <v>2.12</v>
      </c>
      <c r="E19" s="8">
        <f>+'Federal Register Tables'!K24</f>
        <v>270.68</v>
      </c>
      <c r="F19" s="8">
        <f t="shared" si="1"/>
        <v>194.89</v>
      </c>
      <c r="G19" s="8">
        <f t="shared" si="2"/>
        <v>351.35</v>
      </c>
      <c r="H19" s="8">
        <f t="shared" si="3"/>
        <v>75.790000000000006</v>
      </c>
      <c r="I19" s="8">
        <f t="shared" si="4"/>
        <v>427.14000000000004</v>
      </c>
      <c r="J19" s="8">
        <f t="shared" si="0"/>
        <v>0</v>
      </c>
      <c r="M19" s="8" t="s">
        <v>533</v>
      </c>
      <c r="N19" s="8"/>
      <c r="O19" s="8" t="s">
        <v>529</v>
      </c>
      <c r="P19" s="8" t="s">
        <v>530</v>
      </c>
      <c r="Q19" s="8"/>
      <c r="R19" s="8" t="s">
        <v>534</v>
      </c>
    </row>
    <row r="20" spans="1:18" x14ac:dyDescent="0.25">
      <c r="A20">
        <v>7</v>
      </c>
      <c r="B20" s="7" t="str">
        <f>+'Federal Register Tables'!B25</f>
        <v>G</v>
      </c>
      <c r="C20" s="2" t="str">
        <f>+'Federal Register Tables'!I25</f>
        <v>HBC1</v>
      </c>
      <c r="D20" s="8">
        <f>+'Federal Register Tables'!J25</f>
        <v>1.76</v>
      </c>
      <c r="E20" s="8">
        <f>+'Federal Register Tables'!K25</f>
        <v>224.72</v>
      </c>
      <c r="F20" s="8">
        <f t="shared" si="1"/>
        <v>161.80000000000001</v>
      </c>
      <c r="G20" s="8">
        <f t="shared" si="2"/>
        <v>291.69</v>
      </c>
      <c r="H20" s="8">
        <f t="shared" si="3"/>
        <v>62.92</v>
      </c>
      <c r="I20" s="8">
        <f t="shared" si="4"/>
        <v>354.61</v>
      </c>
      <c r="J20" s="8">
        <f t="shared" si="0"/>
        <v>0</v>
      </c>
      <c r="M20" s="8" t="s">
        <v>535</v>
      </c>
      <c r="N20" s="8"/>
      <c r="O20" s="8" t="s">
        <v>529</v>
      </c>
      <c r="P20" s="8" t="s">
        <v>532</v>
      </c>
      <c r="Q20" s="8"/>
      <c r="R20" s="8" t="s">
        <v>534</v>
      </c>
    </row>
    <row r="21" spans="1:18" x14ac:dyDescent="0.25">
      <c r="A21">
        <v>8</v>
      </c>
      <c r="B21" s="7" t="str">
        <f>+'Federal Register Tables'!B26</f>
        <v>H</v>
      </c>
      <c r="C21" s="2" t="str">
        <f>+'Federal Register Tables'!I26</f>
        <v>LDE2</v>
      </c>
      <c r="D21" s="8">
        <f>+'Federal Register Tables'!J26</f>
        <v>1.97</v>
      </c>
      <c r="E21" s="8">
        <f>+'Federal Register Tables'!K26</f>
        <v>251.53</v>
      </c>
      <c r="F21" s="8">
        <f t="shared" si="1"/>
        <v>181.1</v>
      </c>
      <c r="G21" s="8">
        <f t="shared" si="2"/>
        <v>326.49</v>
      </c>
      <c r="H21" s="8">
        <f t="shared" si="3"/>
        <v>70.430000000000007</v>
      </c>
      <c r="I21" s="8">
        <f t="shared" si="4"/>
        <v>396.92</v>
      </c>
      <c r="J21" s="8">
        <f t="shared" si="0"/>
        <v>0</v>
      </c>
      <c r="M21" s="8" t="s">
        <v>536</v>
      </c>
      <c r="N21" s="8"/>
      <c r="O21" s="8" t="s">
        <v>537</v>
      </c>
      <c r="P21" s="8" t="s">
        <v>530</v>
      </c>
      <c r="Q21" s="8"/>
      <c r="R21" s="8" t="s">
        <v>511</v>
      </c>
    </row>
    <row r="22" spans="1:18" x14ac:dyDescent="0.25">
      <c r="A22">
        <v>9</v>
      </c>
      <c r="B22" s="7" t="str">
        <f>+'Federal Register Tables'!B27</f>
        <v>I</v>
      </c>
      <c r="C22" s="2" t="str">
        <f>+'Federal Register Tables'!I27</f>
        <v>LDE1</v>
      </c>
      <c r="D22" s="8">
        <f>+'Federal Register Tables'!J27</f>
        <v>1.64</v>
      </c>
      <c r="E22" s="8">
        <f>+'Federal Register Tables'!K27</f>
        <v>209.4</v>
      </c>
      <c r="F22" s="8">
        <f t="shared" si="1"/>
        <v>150.77000000000001</v>
      </c>
      <c r="G22" s="8">
        <f t="shared" si="2"/>
        <v>271.81</v>
      </c>
      <c r="H22" s="8">
        <f t="shared" si="3"/>
        <v>58.63</v>
      </c>
      <c r="I22" s="8">
        <f t="shared" si="4"/>
        <v>330.44</v>
      </c>
      <c r="J22" s="8">
        <f t="shared" si="0"/>
        <v>0</v>
      </c>
      <c r="M22" s="8" t="s">
        <v>538</v>
      </c>
      <c r="N22" s="8"/>
      <c r="O22" s="8" t="s">
        <v>537</v>
      </c>
      <c r="P22" s="8" t="s">
        <v>532</v>
      </c>
      <c r="Q22" s="8"/>
      <c r="R22" s="8" t="s">
        <v>511</v>
      </c>
    </row>
    <row r="23" spans="1:18" x14ac:dyDescent="0.25">
      <c r="A23">
        <v>10</v>
      </c>
      <c r="B23" s="7" t="str">
        <f>+'Federal Register Tables'!B28</f>
        <v>J</v>
      </c>
      <c r="C23" s="2" t="str">
        <f>+'Federal Register Tables'!I28</f>
        <v>LBC2</v>
      </c>
      <c r="D23" s="8">
        <f>+'Federal Register Tables'!J28</f>
        <v>1.63</v>
      </c>
      <c r="E23" s="8">
        <f>+'Federal Register Tables'!K28</f>
        <v>208.12</v>
      </c>
      <c r="F23" s="8">
        <f t="shared" si="1"/>
        <v>149.85</v>
      </c>
      <c r="G23" s="8">
        <f t="shared" si="2"/>
        <v>270.14999999999998</v>
      </c>
      <c r="H23" s="8">
        <f t="shared" si="3"/>
        <v>58.27</v>
      </c>
      <c r="I23" s="8">
        <f t="shared" si="4"/>
        <v>328.41999999999996</v>
      </c>
      <c r="J23" s="8">
        <f t="shared" si="0"/>
        <v>0</v>
      </c>
      <c r="M23" s="8" t="s">
        <v>539</v>
      </c>
      <c r="N23" s="8"/>
      <c r="O23" s="8" t="s">
        <v>537</v>
      </c>
      <c r="P23" s="8" t="s">
        <v>530</v>
      </c>
      <c r="Q23" s="8"/>
      <c r="R23" s="8" t="s">
        <v>534</v>
      </c>
    </row>
    <row r="24" spans="1:18" x14ac:dyDescent="0.25">
      <c r="A24">
        <v>11</v>
      </c>
      <c r="B24" s="7" t="str">
        <f>+'Federal Register Tables'!B29</f>
        <v>K</v>
      </c>
      <c r="C24" s="2" t="str">
        <f>+'Federal Register Tables'!I29</f>
        <v>LBC1</v>
      </c>
      <c r="D24" s="8">
        <f>+'Federal Register Tables'!J29</f>
        <v>1.35</v>
      </c>
      <c r="E24" s="8">
        <f>+'Federal Register Tables'!K29</f>
        <v>172.37</v>
      </c>
      <c r="F24" s="8">
        <f t="shared" si="1"/>
        <v>124.11</v>
      </c>
      <c r="G24" s="8">
        <f t="shared" si="2"/>
        <v>223.75</v>
      </c>
      <c r="H24" s="8">
        <f t="shared" si="3"/>
        <v>48.26</v>
      </c>
      <c r="I24" s="8">
        <f t="shared" si="4"/>
        <v>272.01</v>
      </c>
      <c r="J24" s="8">
        <f t="shared" si="0"/>
        <v>0</v>
      </c>
      <c r="M24" s="8" t="s">
        <v>540</v>
      </c>
      <c r="N24" s="8"/>
      <c r="O24" s="8" t="s">
        <v>537</v>
      </c>
      <c r="P24" s="8" t="s">
        <v>532</v>
      </c>
      <c r="Q24" s="8"/>
      <c r="R24" s="8" t="s">
        <v>534</v>
      </c>
    </row>
    <row r="25" spans="1:18" x14ac:dyDescent="0.25">
      <c r="A25">
        <v>12</v>
      </c>
      <c r="B25" s="7" t="str">
        <f>+'Federal Register Tables'!B30</f>
        <v>L</v>
      </c>
      <c r="C25" s="2" t="str">
        <f>+'Federal Register Tables'!I30</f>
        <v>CDE2</v>
      </c>
      <c r="D25" s="8">
        <f>+'Federal Register Tables'!J30</f>
        <v>1.77</v>
      </c>
      <c r="E25" s="8">
        <f>+'Federal Register Tables'!K30</f>
        <v>225.99</v>
      </c>
      <c r="F25" s="8">
        <f t="shared" si="1"/>
        <v>162.71</v>
      </c>
      <c r="G25" s="8">
        <f t="shared" si="2"/>
        <v>293.33</v>
      </c>
      <c r="H25" s="8">
        <f t="shared" si="3"/>
        <v>63.28</v>
      </c>
      <c r="I25" s="8">
        <f t="shared" si="4"/>
        <v>356.61</v>
      </c>
      <c r="J25" s="8">
        <f t="shared" si="0"/>
        <v>0</v>
      </c>
      <c r="M25" s="8" t="s">
        <v>541</v>
      </c>
      <c r="N25" s="8"/>
      <c r="O25" s="8" t="s">
        <v>542</v>
      </c>
      <c r="P25" s="8" t="s">
        <v>530</v>
      </c>
      <c r="Q25" s="8"/>
      <c r="R25" s="8" t="s">
        <v>511</v>
      </c>
    </row>
    <row r="26" spans="1:18" x14ac:dyDescent="0.25">
      <c r="A26">
        <v>13</v>
      </c>
      <c r="B26" s="7" t="str">
        <f>+'Federal Register Tables'!B31</f>
        <v>M</v>
      </c>
      <c r="C26" s="2" t="str">
        <f>+'Federal Register Tables'!I31</f>
        <v>CDE1</v>
      </c>
      <c r="D26" s="8">
        <f>+'Federal Register Tables'!J31</f>
        <v>1.53</v>
      </c>
      <c r="E26" s="8">
        <f>+'Federal Register Tables'!K31</f>
        <v>195.35</v>
      </c>
      <c r="F26" s="8">
        <f t="shared" si="1"/>
        <v>140.65</v>
      </c>
      <c r="G26" s="8">
        <f t="shared" si="2"/>
        <v>253.56</v>
      </c>
      <c r="H26" s="8">
        <f t="shared" si="3"/>
        <v>54.7</v>
      </c>
      <c r="I26" s="8">
        <f t="shared" si="4"/>
        <v>308.26</v>
      </c>
      <c r="J26" s="8">
        <f t="shared" si="0"/>
        <v>0</v>
      </c>
      <c r="M26" s="8" t="s">
        <v>543</v>
      </c>
      <c r="N26" s="8"/>
      <c r="O26" s="8" t="s">
        <v>542</v>
      </c>
      <c r="P26" s="8" t="s">
        <v>532</v>
      </c>
      <c r="Q26" s="8"/>
      <c r="R26" s="8" t="s">
        <v>511</v>
      </c>
    </row>
    <row r="27" spans="1:18" x14ac:dyDescent="0.25">
      <c r="A27">
        <v>14</v>
      </c>
      <c r="B27" s="7" t="str">
        <f>+'Federal Register Tables'!B32</f>
        <v>N</v>
      </c>
      <c r="C27" s="2" t="str">
        <f>+'Federal Register Tables'!I32</f>
        <v>CBC2</v>
      </c>
      <c r="D27" s="8">
        <f>+'Federal Register Tables'!J32</f>
        <v>1.47</v>
      </c>
      <c r="E27" s="8">
        <f>+'Federal Register Tables'!K32</f>
        <v>187.69</v>
      </c>
      <c r="F27" s="8">
        <f t="shared" si="1"/>
        <v>135.13999999999999</v>
      </c>
      <c r="G27" s="8">
        <f t="shared" si="2"/>
        <v>243.63</v>
      </c>
      <c r="H27" s="8">
        <f t="shared" si="3"/>
        <v>52.55</v>
      </c>
      <c r="I27" s="8">
        <f t="shared" si="4"/>
        <v>296.18</v>
      </c>
      <c r="J27" s="8">
        <f t="shared" si="0"/>
        <v>0</v>
      </c>
      <c r="M27" s="8" t="s">
        <v>544</v>
      </c>
      <c r="N27" s="8"/>
      <c r="O27" s="8" t="s">
        <v>542</v>
      </c>
      <c r="P27" s="8" t="s">
        <v>530</v>
      </c>
      <c r="Q27" s="8"/>
      <c r="R27" s="8" t="s">
        <v>534</v>
      </c>
    </row>
    <row r="28" spans="1:18" x14ac:dyDescent="0.25">
      <c r="A28">
        <v>15</v>
      </c>
      <c r="B28" s="7" t="str">
        <f>+'Federal Register Tables'!B33</f>
        <v>O</v>
      </c>
      <c r="C28" s="2" t="str">
        <f>+'Federal Register Tables'!I33</f>
        <v>CA2</v>
      </c>
      <c r="D28" s="8">
        <f>+'Federal Register Tables'!J33</f>
        <v>1.03</v>
      </c>
      <c r="E28" s="8">
        <f>+'Federal Register Tables'!K33</f>
        <v>131.51</v>
      </c>
      <c r="F28" s="8">
        <f t="shared" si="1"/>
        <v>94.69</v>
      </c>
      <c r="G28" s="8">
        <f t="shared" si="2"/>
        <v>170.71</v>
      </c>
      <c r="H28" s="8">
        <f t="shared" si="3"/>
        <v>36.82</v>
      </c>
      <c r="I28" s="8">
        <f t="shared" si="4"/>
        <v>207.53</v>
      </c>
      <c r="J28" s="8">
        <f t="shared" si="0"/>
        <v>0</v>
      </c>
      <c r="M28" s="8" t="s">
        <v>52</v>
      </c>
      <c r="N28" s="8"/>
      <c r="O28" s="8" t="s">
        <v>542</v>
      </c>
      <c r="P28" s="8" t="s">
        <v>530</v>
      </c>
      <c r="Q28" s="8"/>
      <c r="R28" s="8" t="s">
        <v>545</v>
      </c>
    </row>
    <row r="29" spans="1:18" x14ac:dyDescent="0.25">
      <c r="A29">
        <v>16</v>
      </c>
      <c r="B29" s="7" t="str">
        <f>+'Federal Register Tables'!B34</f>
        <v>P</v>
      </c>
      <c r="C29" s="2" t="str">
        <f>+'Federal Register Tables'!I34</f>
        <v>CBC1</v>
      </c>
      <c r="D29" s="8">
        <f>+'Federal Register Tables'!J34</f>
        <v>1.27</v>
      </c>
      <c r="E29" s="8">
        <f>+'Federal Register Tables'!K34</f>
        <v>162.15</v>
      </c>
      <c r="F29" s="8">
        <f t="shared" si="1"/>
        <v>116.75</v>
      </c>
      <c r="G29" s="8">
        <f t="shared" si="2"/>
        <v>210.48</v>
      </c>
      <c r="H29" s="8">
        <f t="shared" si="3"/>
        <v>45.4</v>
      </c>
      <c r="I29" s="8">
        <f t="shared" si="4"/>
        <v>255.88</v>
      </c>
      <c r="J29" s="8">
        <f t="shared" si="0"/>
        <v>0</v>
      </c>
      <c r="M29" s="8" t="s">
        <v>546</v>
      </c>
      <c r="N29" s="8"/>
      <c r="O29" s="8" t="s">
        <v>542</v>
      </c>
      <c r="P29" s="8" t="s">
        <v>532</v>
      </c>
      <c r="Q29" s="8"/>
      <c r="R29" s="8" t="s">
        <v>534</v>
      </c>
    </row>
    <row r="30" spans="1:18" x14ac:dyDescent="0.25">
      <c r="A30">
        <v>17</v>
      </c>
      <c r="B30" s="7" t="str">
        <f>+'Federal Register Tables'!B35</f>
        <v>Q</v>
      </c>
      <c r="C30" s="2" t="str">
        <f>+'Federal Register Tables'!I35</f>
        <v>CA1</v>
      </c>
      <c r="D30" s="8">
        <f>+'Federal Register Tables'!J35</f>
        <v>0.89</v>
      </c>
      <c r="E30" s="8">
        <f>+'Federal Register Tables'!K35</f>
        <v>113.64</v>
      </c>
      <c r="F30" s="8">
        <f t="shared" si="1"/>
        <v>81.819999999999993</v>
      </c>
      <c r="G30" s="8">
        <f t="shared" si="2"/>
        <v>147.51</v>
      </c>
      <c r="H30" s="8">
        <f t="shared" si="3"/>
        <v>31.82</v>
      </c>
      <c r="I30" s="8">
        <f t="shared" si="4"/>
        <v>179.32999999999998</v>
      </c>
      <c r="J30" s="8">
        <f t="shared" si="0"/>
        <v>0</v>
      </c>
      <c r="M30" s="8" t="s">
        <v>54</v>
      </c>
      <c r="N30" s="8"/>
      <c r="O30" s="8" t="s">
        <v>542</v>
      </c>
      <c r="P30" s="8" t="s">
        <v>532</v>
      </c>
      <c r="Q30" s="8"/>
      <c r="R30" s="8" t="s">
        <v>545</v>
      </c>
    </row>
    <row r="31" spans="1:18" x14ac:dyDescent="0.25">
      <c r="A31">
        <v>18</v>
      </c>
      <c r="B31" s="7" t="str">
        <f>+'Federal Register Tables'!B36</f>
        <v>R</v>
      </c>
      <c r="C31" s="2" t="str">
        <f>+'Federal Register Tables'!I36</f>
        <v>BAB2</v>
      </c>
      <c r="D31" s="8">
        <f>+'Federal Register Tables'!J36</f>
        <v>0.98</v>
      </c>
      <c r="E31" s="8">
        <f>+'Federal Register Tables'!K36</f>
        <v>125.13</v>
      </c>
      <c r="F31" s="8">
        <f t="shared" si="1"/>
        <v>90.09</v>
      </c>
      <c r="G31" s="8">
        <f t="shared" si="2"/>
        <v>162.41</v>
      </c>
      <c r="H31" s="8">
        <f t="shared" si="3"/>
        <v>35.04</v>
      </c>
      <c r="I31" s="8">
        <f t="shared" si="4"/>
        <v>197.45</v>
      </c>
      <c r="J31" s="8">
        <f t="shared" si="0"/>
        <v>0</v>
      </c>
      <c r="M31" s="8" t="s">
        <v>547</v>
      </c>
      <c r="N31" s="8"/>
      <c r="O31" s="8" t="s">
        <v>548</v>
      </c>
      <c r="P31" s="8"/>
      <c r="Q31" s="8" t="s">
        <v>549</v>
      </c>
      <c r="R31" s="8" t="s">
        <v>550</v>
      </c>
    </row>
    <row r="32" spans="1:18" x14ac:dyDescent="0.25">
      <c r="A32">
        <v>19</v>
      </c>
      <c r="B32" s="7" t="str">
        <f>+'Federal Register Tables'!B37</f>
        <v>S</v>
      </c>
      <c r="C32" s="2" t="str">
        <f>+'Federal Register Tables'!I37</f>
        <v>BAB1</v>
      </c>
      <c r="D32" s="8">
        <f>+'Federal Register Tables'!J37</f>
        <v>0.94</v>
      </c>
      <c r="E32" s="8">
        <f>+'Federal Register Tables'!K37</f>
        <v>120.02</v>
      </c>
      <c r="F32" s="8">
        <f t="shared" si="1"/>
        <v>86.41</v>
      </c>
      <c r="G32" s="8">
        <f t="shared" si="2"/>
        <v>155.78</v>
      </c>
      <c r="H32" s="8">
        <f t="shared" si="3"/>
        <v>33.61</v>
      </c>
      <c r="I32" s="8">
        <f t="shared" si="4"/>
        <v>189.39</v>
      </c>
      <c r="J32" s="8">
        <f t="shared" si="0"/>
        <v>0</v>
      </c>
      <c r="M32" s="8" t="s">
        <v>551</v>
      </c>
      <c r="N32" s="8"/>
      <c r="O32" s="8" t="s">
        <v>548</v>
      </c>
      <c r="P32" s="8"/>
      <c r="Q32" s="8" t="s">
        <v>552</v>
      </c>
      <c r="R32" s="8" t="s">
        <v>550</v>
      </c>
    </row>
    <row r="33" spans="1:18" x14ac:dyDescent="0.25">
      <c r="A33">
        <v>20</v>
      </c>
      <c r="B33" s="7" t="str">
        <f>+'Federal Register Tables'!B38</f>
        <v>T</v>
      </c>
      <c r="C33" s="2" t="str">
        <f>+'Federal Register Tables'!I38</f>
        <v>PDE2</v>
      </c>
      <c r="D33" s="8">
        <f>+'Federal Register Tables'!J38</f>
        <v>1.48</v>
      </c>
      <c r="E33" s="8">
        <f>+'Federal Register Tables'!K38</f>
        <v>188.97</v>
      </c>
      <c r="F33" s="8">
        <f t="shared" si="1"/>
        <v>136.06</v>
      </c>
      <c r="G33" s="8">
        <f t="shared" si="2"/>
        <v>245.29</v>
      </c>
      <c r="H33" s="8">
        <f t="shared" si="3"/>
        <v>52.91</v>
      </c>
      <c r="I33" s="8">
        <f t="shared" si="4"/>
        <v>298.2</v>
      </c>
      <c r="J33" s="8">
        <f t="shared" si="0"/>
        <v>0</v>
      </c>
      <c r="M33" s="8" t="s">
        <v>553</v>
      </c>
      <c r="N33" s="8"/>
      <c r="O33" s="8" t="s">
        <v>554</v>
      </c>
      <c r="P33" s="8"/>
      <c r="Q33" s="8" t="s">
        <v>549</v>
      </c>
      <c r="R33" s="8" t="s">
        <v>511</v>
      </c>
    </row>
    <row r="34" spans="1:18" x14ac:dyDescent="0.25">
      <c r="A34">
        <v>21</v>
      </c>
      <c r="B34" s="7" t="str">
        <f>+'Federal Register Tables'!B39</f>
        <v>U</v>
      </c>
      <c r="C34" s="2" t="str">
        <f>+'Federal Register Tables'!I39</f>
        <v>PDE1</v>
      </c>
      <c r="D34" s="8">
        <f>+'Federal Register Tables'!J39</f>
        <v>1.39</v>
      </c>
      <c r="E34" s="8">
        <f>+'Federal Register Tables'!K39</f>
        <v>177.48</v>
      </c>
      <c r="F34" s="8">
        <f t="shared" si="1"/>
        <v>127.79</v>
      </c>
      <c r="G34" s="8">
        <f t="shared" si="2"/>
        <v>230.38</v>
      </c>
      <c r="H34" s="8">
        <f t="shared" si="3"/>
        <v>49.69</v>
      </c>
      <c r="I34" s="8">
        <f t="shared" si="4"/>
        <v>280.07</v>
      </c>
      <c r="J34" s="8">
        <f t="shared" si="0"/>
        <v>0</v>
      </c>
      <c r="M34" s="8" t="s">
        <v>555</v>
      </c>
      <c r="N34" s="8"/>
      <c r="O34" s="8" t="s">
        <v>554</v>
      </c>
      <c r="P34" s="8"/>
      <c r="Q34" s="8" t="s">
        <v>552</v>
      </c>
      <c r="R34" s="8" t="s">
        <v>511</v>
      </c>
    </row>
    <row r="35" spans="1:18" x14ac:dyDescent="0.25">
      <c r="A35">
        <v>22</v>
      </c>
      <c r="B35" s="7" t="str">
        <f>+'Federal Register Tables'!B40</f>
        <v>V</v>
      </c>
      <c r="C35" s="2" t="str">
        <f>+'Federal Register Tables'!I40</f>
        <v>PBC2</v>
      </c>
      <c r="D35" s="8">
        <f>+'Federal Register Tables'!J40</f>
        <v>1.1499999999999999</v>
      </c>
      <c r="E35" s="8">
        <f>+'Federal Register Tables'!K40</f>
        <v>146.83000000000001</v>
      </c>
      <c r="F35" s="8">
        <f t="shared" si="1"/>
        <v>105.72</v>
      </c>
      <c r="G35" s="8">
        <f t="shared" si="2"/>
        <v>190.59</v>
      </c>
      <c r="H35" s="8">
        <f t="shared" si="3"/>
        <v>41.11</v>
      </c>
      <c r="I35" s="8">
        <f t="shared" si="4"/>
        <v>231.7</v>
      </c>
      <c r="J35" s="8">
        <f t="shared" si="0"/>
        <v>0</v>
      </c>
      <c r="M35" s="8" t="s">
        <v>556</v>
      </c>
      <c r="N35" s="8"/>
      <c r="O35" s="8" t="s">
        <v>554</v>
      </c>
      <c r="P35" s="8"/>
      <c r="Q35" s="8" t="s">
        <v>549</v>
      </c>
      <c r="R35" s="8" t="s">
        <v>534</v>
      </c>
    </row>
    <row r="36" spans="1:18" x14ac:dyDescent="0.25">
      <c r="A36">
        <v>23</v>
      </c>
      <c r="B36" s="7" t="str">
        <f>+'Federal Register Tables'!B41</f>
        <v>W</v>
      </c>
      <c r="C36" s="2" t="str">
        <f>+'Federal Register Tables'!I41</f>
        <v>PA2</v>
      </c>
      <c r="D36" s="8">
        <f>+'Federal Register Tables'!J41</f>
        <v>0.67</v>
      </c>
      <c r="E36" s="8">
        <f>+'Federal Register Tables'!K41</f>
        <v>85.55</v>
      </c>
      <c r="F36" s="8">
        <f t="shared" si="1"/>
        <v>61.6</v>
      </c>
      <c r="G36" s="8">
        <f t="shared" si="2"/>
        <v>111.05</v>
      </c>
      <c r="H36" s="8">
        <f t="shared" si="3"/>
        <v>23.95</v>
      </c>
      <c r="I36" s="8">
        <f t="shared" si="4"/>
        <v>135</v>
      </c>
      <c r="J36" s="8">
        <f t="shared" si="0"/>
        <v>0</v>
      </c>
      <c r="M36" s="8" t="s">
        <v>60</v>
      </c>
      <c r="N36" s="8"/>
      <c r="O36" s="8" t="s">
        <v>554</v>
      </c>
      <c r="P36" s="8"/>
      <c r="Q36" s="8" t="s">
        <v>549</v>
      </c>
      <c r="R36" s="8" t="s">
        <v>545</v>
      </c>
    </row>
    <row r="37" spans="1:18" x14ac:dyDescent="0.25">
      <c r="A37">
        <v>24</v>
      </c>
      <c r="B37" s="7" t="str">
        <f>+'Federal Register Tables'!B42</f>
        <v>X</v>
      </c>
      <c r="C37" s="2" t="str">
        <f>+'Federal Register Tables'!I42</f>
        <v>PBC1</v>
      </c>
      <c r="D37" s="8">
        <f>+'Federal Register Tables'!J42</f>
        <v>1.07</v>
      </c>
      <c r="E37" s="8">
        <f>+'Federal Register Tables'!K42</f>
        <v>136.62</v>
      </c>
      <c r="F37" s="8">
        <f t="shared" si="1"/>
        <v>98.37</v>
      </c>
      <c r="G37" s="8">
        <f t="shared" si="2"/>
        <v>177.34</v>
      </c>
      <c r="H37" s="8">
        <f t="shared" si="3"/>
        <v>38.25</v>
      </c>
      <c r="I37" s="8">
        <f t="shared" si="4"/>
        <v>215.59</v>
      </c>
      <c r="J37" s="8">
        <f t="shared" si="0"/>
        <v>0</v>
      </c>
      <c r="M37" s="8" t="s">
        <v>557</v>
      </c>
      <c r="N37" s="8"/>
      <c r="O37" s="8" t="s">
        <v>554</v>
      </c>
      <c r="P37" s="8"/>
      <c r="Q37" s="8" t="s">
        <v>552</v>
      </c>
      <c r="R37" s="8" t="s">
        <v>534</v>
      </c>
    </row>
    <row r="38" spans="1:18" x14ac:dyDescent="0.25">
      <c r="A38">
        <v>25</v>
      </c>
      <c r="B38" s="7" t="str">
        <f>+'Federal Register Tables'!B43</f>
        <v>Y</v>
      </c>
      <c r="C38" s="2" t="str">
        <f>+'Federal Register Tables'!I43</f>
        <v>PA1</v>
      </c>
      <c r="D38" s="8">
        <f>+'Federal Register Tables'!J43</f>
        <v>0.62</v>
      </c>
      <c r="E38" s="8">
        <f>+'Federal Register Tables'!K43</f>
        <v>79.19</v>
      </c>
      <c r="F38" s="8">
        <f t="shared" si="1"/>
        <v>57.02</v>
      </c>
      <c r="G38" s="8">
        <f t="shared" si="2"/>
        <v>102.8</v>
      </c>
      <c r="H38" s="8">
        <f t="shared" si="3"/>
        <v>22.17</v>
      </c>
      <c r="I38" s="8">
        <f t="shared" si="4"/>
        <v>124.97</v>
      </c>
      <c r="J38" s="8">
        <f t="shared" si="0"/>
        <v>-3.0000000000001137E-2</v>
      </c>
      <c r="M38" s="8" t="s">
        <v>62</v>
      </c>
      <c r="N38" s="8"/>
      <c r="O38" s="8" t="s">
        <v>554</v>
      </c>
      <c r="P38" s="8"/>
      <c r="Q38" s="8" t="s">
        <v>552</v>
      </c>
      <c r="R38" s="8" t="s">
        <v>545</v>
      </c>
    </row>
    <row r="42" spans="1:18" x14ac:dyDescent="0.25">
      <c r="B42" t="s">
        <v>590</v>
      </c>
      <c r="D42" s="12">
        <f>MAX(D14:D38)</f>
        <v>3.84</v>
      </c>
    </row>
    <row r="43" spans="1:18" x14ac:dyDescent="0.25">
      <c r="B43" t="s">
        <v>591</v>
      </c>
      <c r="D43" s="12">
        <f>MIN(D14:D38)</f>
        <v>0.62</v>
      </c>
    </row>
    <row r="44" spans="1:18" x14ac:dyDescent="0.25">
      <c r="B44" t="s">
        <v>592</v>
      </c>
      <c r="D44" s="12">
        <f>AVERAGE(D14:D38)</f>
        <v>1.6155999999999997</v>
      </c>
    </row>
    <row r="45" spans="1:18" x14ac:dyDescent="0.25">
      <c r="D45" s="12"/>
    </row>
    <row r="46" spans="1:18" x14ac:dyDescent="0.25">
      <c r="B46" t="s">
        <v>593</v>
      </c>
      <c r="D46" s="12">
        <f>+E9</f>
        <v>127.68</v>
      </c>
    </row>
    <row r="47" spans="1:18" x14ac:dyDescent="0.25">
      <c r="D47" s="12"/>
    </row>
    <row r="48" spans="1:18" x14ac:dyDescent="0.25">
      <c r="B48" t="s">
        <v>594</v>
      </c>
      <c r="D48" s="12">
        <f>MAX(I14:I38)</f>
        <v>773.68999999999994</v>
      </c>
    </row>
    <row r="49" spans="2:4" x14ac:dyDescent="0.25">
      <c r="B49" t="s">
        <v>595</v>
      </c>
      <c r="D49" s="12">
        <f>MIN(I14:I38)</f>
        <v>124.97</v>
      </c>
    </row>
    <row r="50" spans="2:4" x14ac:dyDescent="0.25">
      <c r="B50" t="s">
        <v>596</v>
      </c>
      <c r="D50" s="12">
        <f>AVERAGE(I14:I38)</f>
        <v>325.51679999999999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T43"/>
  <sheetViews>
    <sheetView showGridLines="0" workbookViewId="0"/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3" max="13" width="11.5703125" bestFit="1" customWidth="1"/>
    <col min="14" max="14" width="10.28515625" bestFit="1" customWidth="1"/>
    <col min="17" max="18" width="9.140625" hidden="1" customWidth="1"/>
    <col min="19" max="19" width="43.140625" bestFit="1" customWidth="1"/>
    <col min="20" max="20" width="14.140625" bestFit="1" customWidth="1"/>
  </cols>
  <sheetData>
    <row r="2" spans="1:20" x14ac:dyDescent="0.25">
      <c r="B2" t="s">
        <v>70</v>
      </c>
      <c r="C2" s="18" t="str">
        <f>+Summary!C5</f>
        <v>ALAMEDA, CA</v>
      </c>
    </row>
    <row r="3" spans="1:20" x14ac:dyDescent="0.25">
      <c r="B3" t="s">
        <v>480</v>
      </c>
      <c r="C3" s="18" t="str">
        <f>+Summary!C6</f>
        <v>36084</v>
      </c>
    </row>
    <row r="4" spans="1:20" x14ac:dyDescent="0.25">
      <c r="B4" t="s">
        <v>72</v>
      </c>
      <c r="C4" t="str">
        <f>+Summary!C7</f>
        <v>Oakland-Fremont-Berkeley, CA</v>
      </c>
    </row>
    <row r="5" spans="1:20" x14ac:dyDescent="0.25">
      <c r="B5" t="s">
        <v>66</v>
      </c>
      <c r="C5" s="17">
        <f>+Summary!C8</f>
        <v>1.8028</v>
      </c>
    </row>
    <row r="8" spans="1:20" x14ac:dyDescent="0.25">
      <c r="B8" s="20" t="s">
        <v>0</v>
      </c>
      <c r="C8" s="21"/>
      <c r="D8" s="22"/>
      <c r="E8" s="7" t="s">
        <v>2</v>
      </c>
      <c r="F8" s="7" t="s">
        <v>3</v>
      </c>
    </row>
    <row r="9" spans="1:20" x14ac:dyDescent="0.25">
      <c r="B9" s="20" t="s">
        <v>1</v>
      </c>
      <c r="C9" s="21"/>
      <c r="D9" s="22"/>
      <c r="E9" s="11">
        <f>+'Federal Register Tables'!C10</f>
        <v>73.25</v>
      </c>
      <c r="F9" s="11">
        <f>+'Federal Register Tables'!D10</f>
        <v>68.180000000000007</v>
      </c>
    </row>
    <row r="11" spans="1:20" x14ac:dyDescent="0.25">
      <c r="E11" s="9">
        <f>+'Federal Register Tables'!C76</f>
        <v>0.72</v>
      </c>
      <c r="F11" s="19">
        <f>+C5</f>
        <v>1.8028</v>
      </c>
      <c r="G11" s="9">
        <f>1-E11</f>
        <v>0.28000000000000003</v>
      </c>
      <c r="L11" s="9">
        <f>+E11</f>
        <v>0.72</v>
      </c>
      <c r="M11" s="19">
        <f t="shared" ref="M11:N11" si="0">+F11</f>
        <v>1.8028</v>
      </c>
      <c r="N11" s="9">
        <f t="shared" si="0"/>
        <v>0.28000000000000003</v>
      </c>
    </row>
    <row r="12" spans="1:20" x14ac:dyDescent="0.25">
      <c r="B12" s="4" t="s">
        <v>69</v>
      </c>
      <c r="C12" s="4" t="s">
        <v>2</v>
      </c>
      <c r="D12" s="4" t="s">
        <v>2</v>
      </c>
      <c r="E12" s="4" t="s">
        <v>2</v>
      </c>
      <c r="F12" s="4" t="s">
        <v>66</v>
      </c>
      <c r="G12" s="4" t="s">
        <v>2</v>
      </c>
      <c r="H12" s="4" t="s">
        <v>2</v>
      </c>
      <c r="J12" s="4" t="s">
        <v>3</v>
      </c>
      <c r="K12" s="4" t="s">
        <v>3</v>
      </c>
      <c r="L12" s="4" t="s">
        <v>3</v>
      </c>
      <c r="M12" s="4" t="s">
        <v>66</v>
      </c>
      <c r="N12" s="4" t="s">
        <v>3</v>
      </c>
      <c r="O12" s="4" t="s">
        <v>3</v>
      </c>
      <c r="Q12" s="4" t="s">
        <v>2</v>
      </c>
      <c r="R12" s="4" t="s">
        <v>3</v>
      </c>
      <c r="S12" s="4"/>
      <c r="T12" s="4" t="s">
        <v>517</v>
      </c>
    </row>
    <row r="13" spans="1:20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481</v>
      </c>
      <c r="G13" s="5" t="s">
        <v>67</v>
      </c>
      <c r="H13" s="5" t="s">
        <v>63</v>
      </c>
      <c r="J13" s="5" t="s">
        <v>10</v>
      </c>
      <c r="K13" s="5" t="s">
        <v>11</v>
      </c>
      <c r="L13" s="5" t="s">
        <v>65</v>
      </c>
      <c r="M13" s="5" t="s">
        <v>481</v>
      </c>
      <c r="N13" s="5" t="s">
        <v>67</v>
      </c>
      <c r="O13" s="5" t="s">
        <v>63</v>
      </c>
      <c r="Q13" s="5" t="s">
        <v>482</v>
      </c>
      <c r="R13" s="5" t="s">
        <v>482</v>
      </c>
      <c r="S13" s="5" t="s">
        <v>509</v>
      </c>
      <c r="T13" s="5" t="s">
        <v>518</v>
      </c>
    </row>
    <row r="14" spans="1:20" x14ac:dyDescent="0.25">
      <c r="A14">
        <v>1</v>
      </c>
      <c r="B14" s="2" t="s">
        <v>484</v>
      </c>
      <c r="C14" s="8">
        <f>+'Federal Register Tables'!C19</f>
        <v>1.45</v>
      </c>
      <c r="D14" s="8">
        <f>+'Federal Register Tables'!D19</f>
        <v>106.21</v>
      </c>
      <c r="E14" s="8">
        <f>ROUND(D14*$E$11,2)</f>
        <v>76.47</v>
      </c>
      <c r="F14" s="8">
        <f>ROUND(E14*$F$11,2)</f>
        <v>137.86000000000001</v>
      </c>
      <c r="G14" s="8">
        <f>ROUND(D14*$G$11,2)</f>
        <v>29.74</v>
      </c>
      <c r="H14" s="8">
        <f>+F14+G14</f>
        <v>167.60000000000002</v>
      </c>
      <c r="J14" s="8">
        <f>+'Federal Register Tables'!E19</f>
        <v>1.41</v>
      </c>
      <c r="K14" s="8">
        <f>+'Federal Register Tables'!F19</f>
        <v>96.16</v>
      </c>
      <c r="L14" s="8">
        <f>ROUND(K14*$L$11,2)</f>
        <v>69.239999999999995</v>
      </c>
      <c r="M14" s="8">
        <f>ROUND(L14*$M$11,2)</f>
        <v>124.83</v>
      </c>
      <c r="N14" s="8">
        <f>ROUND(K14*$N$11,2)</f>
        <v>26.92</v>
      </c>
      <c r="O14" s="8">
        <f>+M14+N14</f>
        <v>151.75</v>
      </c>
      <c r="Q14" s="8">
        <f>ROUND((+$E$9*C14),2)-D14</f>
        <v>0</v>
      </c>
      <c r="R14" s="8">
        <f>ROUND((+$F$9*J14),2)-K14</f>
        <v>-3.0000000000001137E-2</v>
      </c>
      <c r="S14" s="23" t="s">
        <v>510</v>
      </c>
      <c r="T14" s="8" t="s">
        <v>511</v>
      </c>
    </row>
    <row r="15" spans="1:20" x14ac:dyDescent="0.25">
      <c r="A15">
        <v>2</v>
      </c>
      <c r="B15" s="2" t="s">
        <v>485</v>
      </c>
      <c r="C15" s="8">
        <f>+'Federal Register Tables'!C20</f>
        <v>1.61</v>
      </c>
      <c r="D15" s="8">
        <f>+'Federal Register Tables'!D20</f>
        <v>117.93</v>
      </c>
      <c r="E15" s="8">
        <f t="shared" ref="E15:E29" si="1">ROUND(D15*$E$11,2)</f>
        <v>84.91</v>
      </c>
      <c r="F15" s="8">
        <f t="shared" ref="F15:F29" si="2">ROUND(E15*$F$11,2)</f>
        <v>153.08000000000001</v>
      </c>
      <c r="G15" s="8">
        <f t="shared" ref="G15:G29" si="3">ROUND(D15*$G$11,2)</f>
        <v>33.020000000000003</v>
      </c>
      <c r="H15" s="8">
        <f t="shared" ref="H15:H29" si="4">+F15+G15</f>
        <v>186.10000000000002</v>
      </c>
      <c r="J15" s="8">
        <f>+'Federal Register Tables'!E20</f>
        <v>1.54</v>
      </c>
      <c r="K15" s="8">
        <f>+'Federal Register Tables'!F20</f>
        <v>105</v>
      </c>
      <c r="L15" s="8">
        <f t="shared" ref="L15:L29" si="5">ROUND(K15*$L$11,2)</f>
        <v>75.599999999999994</v>
      </c>
      <c r="M15" s="8">
        <f t="shared" ref="M15:M29" si="6">ROUND(L15*$M$11,2)</f>
        <v>136.29</v>
      </c>
      <c r="N15" s="8">
        <f t="shared" ref="N15:N29" si="7">ROUND(K15*$N$11,2)</f>
        <v>29.4</v>
      </c>
      <c r="O15" s="8">
        <f t="shared" ref="O15:O29" si="8">+M15+N15</f>
        <v>165.69</v>
      </c>
      <c r="Q15" s="8">
        <f t="shared" ref="Q15:Q29" si="9">ROUND((+$E$9*C15),2)-D15</f>
        <v>0</v>
      </c>
      <c r="R15" s="8">
        <f t="shared" ref="R15:R29" si="10">ROUND((+$F$9*J15),2)-K15</f>
        <v>0</v>
      </c>
      <c r="S15" s="23" t="s">
        <v>510</v>
      </c>
      <c r="T15" s="8" t="s">
        <v>512</v>
      </c>
    </row>
    <row r="16" spans="1:20" x14ac:dyDescent="0.25">
      <c r="A16">
        <v>3</v>
      </c>
      <c r="B16" s="2" t="s">
        <v>486</v>
      </c>
      <c r="C16" s="8">
        <f>+'Federal Register Tables'!C21</f>
        <v>1.78</v>
      </c>
      <c r="D16" s="8">
        <f>+'Federal Register Tables'!D21</f>
        <v>130.38999999999999</v>
      </c>
      <c r="E16" s="8">
        <f t="shared" si="1"/>
        <v>93.88</v>
      </c>
      <c r="F16" s="8">
        <f t="shared" si="2"/>
        <v>169.25</v>
      </c>
      <c r="G16" s="8">
        <f t="shared" si="3"/>
        <v>36.51</v>
      </c>
      <c r="H16" s="8">
        <f t="shared" si="4"/>
        <v>205.76</v>
      </c>
      <c r="J16" s="8">
        <f>+'Federal Register Tables'!E21</f>
        <v>1.6</v>
      </c>
      <c r="K16" s="8">
        <f>+'Federal Register Tables'!F21</f>
        <v>109.09</v>
      </c>
      <c r="L16" s="8">
        <f t="shared" si="5"/>
        <v>78.540000000000006</v>
      </c>
      <c r="M16" s="8">
        <f t="shared" si="6"/>
        <v>141.59</v>
      </c>
      <c r="N16" s="8">
        <f t="shared" si="7"/>
        <v>30.55</v>
      </c>
      <c r="O16" s="8">
        <f t="shared" si="8"/>
        <v>172.14000000000001</v>
      </c>
      <c r="Q16" s="8">
        <f t="shared" si="9"/>
        <v>0</v>
      </c>
      <c r="R16" s="8">
        <f t="shared" si="10"/>
        <v>0</v>
      </c>
      <c r="S16" s="23" t="s">
        <v>510</v>
      </c>
      <c r="T16" s="8" t="s">
        <v>513</v>
      </c>
    </row>
    <row r="17" spans="1:20" x14ac:dyDescent="0.25">
      <c r="A17">
        <v>4</v>
      </c>
      <c r="B17" s="2" t="s">
        <v>487</v>
      </c>
      <c r="C17" s="8">
        <f>+'Federal Register Tables'!C22</f>
        <v>1.81</v>
      </c>
      <c r="D17" s="8">
        <f>+'Federal Register Tables'!D22</f>
        <v>132.58000000000001</v>
      </c>
      <c r="E17" s="8">
        <f t="shared" si="1"/>
        <v>95.46</v>
      </c>
      <c r="F17" s="8">
        <f t="shared" si="2"/>
        <v>172.1</v>
      </c>
      <c r="G17" s="8">
        <f t="shared" si="3"/>
        <v>37.119999999999997</v>
      </c>
      <c r="H17" s="8">
        <f t="shared" si="4"/>
        <v>209.22</v>
      </c>
      <c r="J17" s="8">
        <f>+'Federal Register Tables'!E22</f>
        <v>1.45</v>
      </c>
      <c r="K17" s="8">
        <f>+'Federal Register Tables'!F22</f>
        <v>98.86</v>
      </c>
      <c r="L17" s="8">
        <f t="shared" si="5"/>
        <v>71.180000000000007</v>
      </c>
      <c r="M17" s="8">
        <f t="shared" si="6"/>
        <v>128.32</v>
      </c>
      <c r="N17" s="8">
        <f t="shared" si="7"/>
        <v>27.68</v>
      </c>
      <c r="O17" s="8">
        <f t="shared" si="8"/>
        <v>156</v>
      </c>
      <c r="Q17" s="8">
        <f t="shared" si="9"/>
        <v>0</v>
      </c>
      <c r="R17" s="8">
        <f t="shared" si="10"/>
        <v>0</v>
      </c>
      <c r="S17" s="23" t="s">
        <v>510</v>
      </c>
      <c r="T17" s="8">
        <v>24</v>
      </c>
    </row>
    <row r="18" spans="1:20" x14ac:dyDescent="0.25">
      <c r="A18">
        <v>5</v>
      </c>
      <c r="B18" s="2" t="s">
        <v>488</v>
      </c>
      <c r="C18" s="8">
        <f>+'Federal Register Tables'!C23</f>
        <v>1.34</v>
      </c>
      <c r="D18" s="8">
        <f>+'Federal Register Tables'!D23</f>
        <v>98.16</v>
      </c>
      <c r="E18" s="8">
        <f t="shared" si="1"/>
        <v>70.680000000000007</v>
      </c>
      <c r="F18" s="8">
        <f t="shared" si="2"/>
        <v>127.42</v>
      </c>
      <c r="G18" s="8">
        <f t="shared" si="3"/>
        <v>27.48</v>
      </c>
      <c r="H18" s="8">
        <f t="shared" si="4"/>
        <v>154.9</v>
      </c>
      <c r="J18" s="8">
        <f>+'Federal Register Tables'!E23</f>
        <v>1.33</v>
      </c>
      <c r="K18" s="8">
        <f>+'Federal Register Tables'!F23</f>
        <v>90.68</v>
      </c>
      <c r="L18" s="8">
        <f t="shared" si="5"/>
        <v>65.290000000000006</v>
      </c>
      <c r="M18" s="8">
        <f t="shared" si="6"/>
        <v>117.7</v>
      </c>
      <c r="N18" s="8">
        <f t="shared" si="7"/>
        <v>25.39</v>
      </c>
      <c r="O18" s="8">
        <f t="shared" si="8"/>
        <v>143.09</v>
      </c>
      <c r="Q18" s="8">
        <f t="shared" si="9"/>
        <v>0</v>
      </c>
      <c r="R18" s="8">
        <f t="shared" si="10"/>
        <v>0</v>
      </c>
      <c r="S18" s="23" t="s">
        <v>514</v>
      </c>
      <c r="T18" s="8" t="s">
        <v>511</v>
      </c>
    </row>
    <row r="19" spans="1:20" x14ac:dyDescent="0.25">
      <c r="A19">
        <v>6</v>
      </c>
      <c r="B19" s="2" t="s">
        <v>489</v>
      </c>
      <c r="C19" s="8">
        <f>+'Federal Register Tables'!C24</f>
        <v>1.52</v>
      </c>
      <c r="D19" s="8">
        <f>+'Federal Register Tables'!D24</f>
        <v>111.34</v>
      </c>
      <c r="E19" s="8">
        <f t="shared" si="1"/>
        <v>80.16</v>
      </c>
      <c r="F19" s="8">
        <f t="shared" si="2"/>
        <v>144.51</v>
      </c>
      <c r="G19" s="8">
        <f t="shared" si="3"/>
        <v>31.18</v>
      </c>
      <c r="H19" s="8">
        <f t="shared" si="4"/>
        <v>175.69</v>
      </c>
      <c r="J19" s="8">
        <f>+'Federal Register Tables'!E24</f>
        <v>1.51</v>
      </c>
      <c r="K19" s="8">
        <f>+'Federal Register Tables'!F24</f>
        <v>102.95</v>
      </c>
      <c r="L19" s="8">
        <f t="shared" si="5"/>
        <v>74.12</v>
      </c>
      <c r="M19" s="8">
        <f t="shared" si="6"/>
        <v>133.62</v>
      </c>
      <c r="N19" s="8">
        <f t="shared" si="7"/>
        <v>28.83</v>
      </c>
      <c r="O19" s="8">
        <f t="shared" si="8"/>
        <v>162.44999999999999</v>
      </c>
      <c r="Q19" s="8">
        <f t="shared" si="9"/>
        <v>0</v>
      </c>
      <c r="R19" s="8">
        <f t="shared" si="10"/>
        <v>0</v>
      </c>
      <c r="S19" s="23" t="s">
        <v>514</v>
      </c>
      <c r="T19" s="8" t="s">
        <v>512</v>
      </c>
    </row>
    <row r="20" spans="1:20" x14ac:dyDescent="0.25">
      <c r="A20">
        <v>7</v>
      </c>
      <c r="B20" s="2" t="s">
        <v>490</v>
      </c>
      <c r="C20" s="8">
        <f>+'Federal Register Tables'!C25</f>
        <v>1.58</v>
      </c>
      <c r="D20" s="8">
        <f>+'Federal Register Tables'!D25</f>
        <v>115.74</v>
      </c>
      <c r="E20" s="8">
        <f t="shared" si="1"/>
        <v>83.33</v>
      </c>
      <c r="F20" s="8">
        <f t="shared" si="2"/>
        <v>150.22999999999999</v>
      </c>
      <c r="G20" s="8">
        <f t="shared" si="3"/>
        <v>32.409999999999997</v>
      </c>
      <c r="H20" s="8">
        <f t="shared" si="4"/>
        <v>182.64</v>
      </c>
      <c r="J20" s="8">
        <f>+'Federal Register Tables'!E25</f>
        <v>1.55</v>
      </c>
      <c r="K20" s="8">
        <f>+'Federal Register Tables'!F25</f>
        <v>105.68</v>
      </c>
      <c r="L20" s="8">
        <f t="shared" si="5"/>
        <v>76.09</v>
      </c>
      <c r="M20" s="8">
        <f t="shared" si="6"/>
        <v>137.18</v>
      </c>
      <c r="N20" s="8">
        <f t="shared" si="7"/>
        <v>29.59</v>
      </c>
      <c r="O20" s="8">
        <f t="shared" si="8"/>
        <v>166.77</v>
      </c>
      <c r="Q20" s="8">
        <f t="shared" si="9"/>
        <v>0</v>
      </c>
      <c r="R20" s="8">
        <f t="shared" si="10"/>
        <v>0</v>
      </c>
      <c r="S20" s="23" t="s">
        <v>514</v>
      </c>
      <c r="T20" s="8" t="s">
        <v>513</v>
      </c>
    </row>
    <row r="21" spans="1:20" x14ac:dyDescent="0.25">
      <c r="A21">
        <v>8</v>
      </c>
      <c r="B21" s="2" t="s">
        <v>491</v>
      </c>
      <c r="C21" s="8">
        <f>+'Federal Register Tables'!C26</f>
        <v>1.1000000000000001</v>
      </c>
      <c r="D21" s="8">
        <f>+'Federal Register Tables'!D26</f>
        <v>80.58</v>
      </c>
      <c r="E21" s="8">
        <f t="shared" si="1"/>
        <v>58.02</v>
      </c>
      <c r="F21" s="8">
        <f t="shared" si="2"/>
        <v>104.6</v>
      </c>
      <c r="G21" s="8">
        <f t="shared" si="3"/>
        <v>22.56</v>
      </c>
      <c r="H21" s="8">
        <f t="shared" si="4"/>
        <v>127.16</v>
      </c>
      <c r="J21" s="8">
        <f>+'Federal Register Tables'!E26</f>
        <v>1.0900000000000001</v>
      </c>
      <c r="K21" s="8">
        <f>+'Federal Register Tables'!F26</f>
        <v>74.319999999999993</v>
      </c>
      <c r="L21" s="8">
        <f t="shared" si="5"/>
        <v>53.51</v>
      </c>
      <c r="M21" s="8">
        <f t="shared" si="6"/>
        <v>96.47</v>
      </c>
      <c r="N21" s="8">
        <f t="shared" si="7"/>
        <v>20.81</v>
      </c>
      <c r="O21" s="8">
        <f t="shared" si="8"/>
        <v>117.28</v>
      </c>
      <c r="Q21" s="8">
        <f t="shared" si="9"/>
        <v>0</v>
      </c>
      <c r="R21" s="8">
        <f t="shared" si="10"/>
        <v>0</v>
      </c>
      <c r="S21" s="23" t="s">
        <v>514</v>
      </c>
      <c r="T21" s="8">
        <v>24</v>
      </c>
    </row>
    <row r="22" spans="1:20" x14ac:dyDescent="0.25">
      <c r="A22">
        <v>9</v>
      </c>
      <c r="B22" s="2" t="s">
        <v>492</v>
      </c>
      <c r="C22" s="8">
        <f>+'Federal Register Tables'!C27</f>
        <v>1.07</v>
      </c>
      <c r="D22" s="8">
        <f>+'Federal Register Tables'!D27</f>
        <v>78.38</v>
      </c>
      <c r="E22" s="8">
        <f t="shared" si="1"/>
        <v>56.43</v>
      </c>
      <c r="F22" s="8">
        <f t="shared" si="2"/>
        <v>101.73</v>
      </c>
      <c r="G22" s="8">
        <f t="shared" si="3"/>
        <v>21.95</v>
      </c>
      <c r="H22" s="8">
        <f t="shared" si="4"/>
        <v>123.68</v>
      </c>
      <c r="J22" s="8">
        <f>+'Federal Register Tables'!E27</f>
        <v>1.1200000000000001</v>
      </c>
      <c r="K22" s="8">
        <f>+'Federal Register Tables'!F27</f>
        <v>76.36</v>
      </c>
      <c r="L22" s="8">
        <f t="shared" si="5"/>
        <v>54.98</v>
      </c>
      <c r="M22" s="8">
        <f t="shared" si="6"/>
        <v>99.12</v>
      </c>
      <c r="N22" s="8">
        <f t="shared" si="7"/>
        <v>21.38</v>
      </c>
      <c r="O22" s="8">
        <f t="shared" si="8"/>
        <v>120.5</v>
      </c>
      <c r="Q22" s="8">
        <f t="shared" si="9"/>
        <v>0</v>
      </c>
      <c r="R22" s="8">
        <f t="shared" si="10"/>
        <v>0</v>
      </c>
      <c r="S22" s="23" t="s">
        <v>515</v>
      </c>
      <c r="T22" s="8" t="s">
        <v>511</v>
      </c>
    </row>
    <row r="23" spans="1:20" x14ac:dyDescent="0.25">
      <c r="A23">
        <v>10</v>
      </c>
      <c r="B23" s="2" t="s">
        <v>493</v>
      </c>
      <c r="C23" s="8">
        <f>+'Federal Register Tables'!C28</f>
        <v>1.34</v>
      </c>
      <c r="D23" s="8">
        <f>+'Federal Register Tables'!D28</f>
        <v>98.16</v>
      </c>
      <c r="E23" s="8">
        <f t="shared" si="1"/>
        <v>70.680000000000007</v>
      </c>
      <c r="F23" s="8">
        <f t="shared" si="2"/>
        <v>127.42</v>
      </c>
      <c r="G23" s="8">
        <f t="shared" si="3"/>
        <v>27.48</v>
      </c>
      <c r="H23" s="8">
        <f t="shared" si="4"/>
        <v>154.9</v>
      </c>
      <c r="J23" s="8">
        <f>+'Federal Register Tables'!E28</f>
        <v>1.37</v>
      </c>
      <c r="K23" s="8">
        <f>+'Federal Register Tables'!F28</f>
        <v>93.41</v>
      </c>
      <c r="L23" s="8">
        <f t="shared" si="5"/>
        <v>67.260000000000005</v>
      </c>
      <c r="M23" s="8">
        <f t="shared" si="6"/>
        <v>121.26</v>
      </c>
      <c r="N23" s="8">
        <f t="shared" si="7"/>
        <v>26.15</v>
      </c>
      <c r="O23" s="8">
        <f t="shared" si="8"/>
        <v>147.41</v>
      </c>
      <c r="Q23" s="8">
        <f t="shared" si="9"/>
        <v>0</v>
      </c>
      <c r="R23" s="8">
        <f t="shared" si="10"/>
        <v>0</v>
      </c>
      <c r="S23" s="23" t="s">
        <v>515</v>
      </c>
      <c r="T23" s="8" t="s">
        <v>512</v>
      </c>
    </row>
    <row r="24" spans="1:20" x14ac:dyDescent="0.25">
      <c r="A24">
        <v>11</v>
      </c>
      <c r="B24" s="2" t="s">
        <v>494</v>
      </c>
      <c r="C24" s="8">
        <f>+'Federal Register Tables'!C29</f>
        <v>1.44</v>
      </c>
      <c r="D24" s="8">
        <f>+'Federal Register Tables'!D29</f>
        <v>105.48</v>
      </c>
      <c r="E24" s="8">
        <f t="shared" si="1"/>
        <v>75.95</v>
      </c>
      <c r="F24" s="8">
        <f t="shared" si="2"/>
        <v>136.91999999999999</v>
      </c>
      <c r="G24" s="8">
        <f t="shared" si="3"/>
        <v>29.53</v>
      </c>
      <c r="H24" s="8">
        <f t="shared" si="4"/>
        <v>166.45</v>
      </c>
      <c r="J24" s="8">
        <f>+'Federal Register Tables'!E29</f>
        <v>1.46</v>
      </c>
      <c r="K24" s="8">
        <f>+'Federal Register Tables'!F29</f>
        <v>99.54</v>
      </c>
      <c r="L24" s="8">
        <f t="shared" si="5"/>
        <v>71.67</v>
      </c>
      <c r="M24" s="8">
        <f t="shared" si="6"/>
        <v>129.21</v>
      </c>
      <c r="N24" s="8">
        <f t="shared" si="7"/>
        <v>27.87</v>
      </c>
      <c r="O24" s="8">
        <f t="shared" si="8"/>
        <v>157.08000000000001</v>
      </c>
      <c r="Q24" s="8">
        <f t="shared" si="9"/>
        <v>0</v>
      </c>
      <c r="R24" s="8">
        <f t="shared" si="10"/>
        <v>0</v>
      </c>
      <c r="S24" s="23" t="s">
        <v>515</v>
      </c>
      <c r="T24" s="8" t="s">
        <v>513</v>
      </c>
    </row>
    <row r="25" spans="1:20" x14ac:dyDescent="0.25">
      <c r="A25">
        <v>12</v>
      </c>
      <c r="B25" s="2" t="s">
        <v>495</v>
      </c>
      <c r="C25" s="8">
        <f>+'Federal Register Tables'!C30</f>
        <v>1.03</v>
      </c>
      <c r="D25" s="8">
        <f>+'Federal Register Tables'!D30</f>
        <v>75.45</v>
      </c>
      <c r="E25" s="8">
        <f t="shared" si="1"/>
        <v>54.32</v>
      </c>
      <c r="F25" s="8">
        <f t="shared" si="2"/>
        <v>97.93</v>
      </c>
      <c r="G25" s="8">
        <f t="shared" si="3"/>
        <v>21.13</v>
      </c>
      <c r="H25" s="8">
        <f t="shared" si="4"/>
        <v>119.06</v>
      </c>
      <c r="J25" s="8">
        <f>+'Federal Register Tables'!E30</f>
        <v>1.05</v>
      </c>
      <c r="K25" s="8">
        <f>+'Federal Register Tables'!F30</f>
        <v>71.59</v>
      </c>
      <c r="L25" s="8">
        <f t="shared" si="5"/>
        <v>51.54</v>
      </c>
      <c r="M25" s="8">
        <f t="shared" si="6"/>
        <v>92.92</v>
      </c>
      <c r="N25" s="8">
        <f t="shared" si="7"/>
        <v>20.05</v>
      </c>
      <c r="O25" s="8">
        <f t="shared" si="8"/>
        <v>112.97</v>
      </c>
      <c r="Q25" s="8">
        <f t="shared" si="9"/>
        <v>0</v>
      </c>
      <c r="R25" s="8">
        <f t="shared" si="10"/>
        <v>0</v>
      </c>
      <c r="S25" s="23" t="s">
        <v>515</v>
      </c>
      <c r="T25" s="8">
        <v>24</v>
      </c>
    </row>
    <row r="26" spans="1:20" x14ac:dyDescent="0.25">
      <c r="A26">
        <v>13</v>
      </c>
      <c r="B26" s="2" t="s">
        <v>496</v>
      </c>
      <c r="C26" s="8">
        <f>+'Federal Register Tables'!C31</f>
        <v>1.2</v>
      </c>
      <c r="D26" s="8">
        <f>+'Federal Register Tables'!D31</f>
        <v>87.9</v>
      </c>
      <c r="E26" s="8">
        <f t="shared" si="1"/>
        <v>63.29</v>
      </c>
      <c r="F26" s="8">
        <f t="shared" si="2"/>
        <v>114.1</v>
      </c>
      <c r="G26" s="8">
        <f t="shared" si="3"/>
        <v>24.61</v>
      </c>
      <c r="H26" s="8">
        <f t="shared" si="4"/>
        <v>138.70999999999998</v>
      </c>
      <c r="J26" s="8">
        <f>+'Federal Register Tables'!E31</f>
        <v>1.23</v>
      </c>
      <c r="K26" s="8">
        <f>+'Federal Register Tables'!F31</f>
        <v>83.86</v>
      </c>
      <c r="L26" s="8">
        <f t="shared" si="5"/>
        <v>60.38</v>
      </c>
      <c r="M26" s="8">
        <f t="shared" si="6"/>
        <v>108.85</v>
      </c>
      <c r="N26" s="8">
        <f t="shared" si="7"/>
        <v>23.48</v>
      </c>
      <c r="O26" s="8">
        <f t="shared" si="8"/>
        <v>132.32999999999998</v>
      </c>
      <c r="Q26" s="8">
        <f t="shared" si="9"/>
        <v>0</v>
      </c>
      <c r="R26" s="8">
        <f t="shared" si="10"/>
        <v>0</v>
      </c>
      <c r="S26" s="23" t="s">
        <v>516</v>
      </c>
      <c r="T26" s="8" t="s">
        <v>511</v>
      </c>
    </row>
    <row r="27" spans="1:20" x14ac:dyDescent="0.25">
      <c r="A27">
        <v>14</v>
      </c>
      <c r="B27" s="2" t="s">
        <v>145</v>
      </c>
      <c r="C27" s="8">
        <f>+'Federal Register Tables'!C32</f>
        <v>1.4</v>
      </c>
      <c r="D27" s="8">
        <f>+'Federal Register Tables'!D32</f>
        <v>102.55</v>
      </c>
      <c r="E27" s="8">
        <f t="shared" si="1"/>
        <v>73.84</v>
      </c>
      <c r="F27" s="8">
        <f t="shared" si="2"/>
        <v>133.12</v>
      </c>
      <c r="G27" s="8">
        <f t="shared" si="3"/>
        <v>28.71</v>
      </c>
      <c r="H27" s="8">
        <f t="shared" si="4"/>
        <v>161.83000000000001</v>
      </c>
      <c r="J27" s="8">
        <f>+'Federal Register Tables'!E32</f>
        <v>1.42</v>
      </c>
      <c r="K27" s="8">
        <f>+'Federal Register Tables'!F32</f>
        <v>96.82</v>
      </c>
      <c r="L27" s="8">
        <f t="shared" si="5"/>
        <v>69.709999999999994</v>
      </c>
      <c r="M27" s="8">
        <f t="shared" si="6"/>
        <v>125.67</v>
      </c>
      <c r="N27" s="8">
        <f t="shared" si="7"/>
        <v>27.11</v>
      </c>
      <c r="O27" s="8">
        <f t="shared" si="8"/>
        <v>152.78</v>
      </c>
      <c r="Q27" s="8">
        <f t="shared" si="9"/>
        <v>0</v>
      </c>
      <c r="R27" s="8">
        <f t="shared" si="10"/>
        <v>0</v>
      </c>
      <c r="S27" s="23" t="s">
        <v>516</v>
      </c>
      <c r="T27" s="8" t="s">
        <v>512</v>
      </c>
    </row>
    <row r="28" spans="1:20" x14ac:dyDescent="0.25">
      <c r="A28">
        <v>15</v>
      </c>
      <c r="B28" s="2" t="s">
        <v>497</v>
      </c>
      <c r="C28" s="8">
        <f>+'Federal Register Tables'!C33</f>
        <v>1.47</v>
      </c>
      <c r="D28" s="8">
        <f>+'Federal Register Tables'!D33</f>
        <v>107.68</v>
      </c>
      <c r="E28" s="8">
        <f t="shared" si="1"/>
        <v>77.53</v>
      </c>
      <c r="F28" s="8">
        <f t="shared" si="2"/>
        <v>139.77000000000001</v>
      </c>
      <c r="G28" s="8">
        <f t="shared" si="3"/>
        <v>30.15</v>
      </c>
      <c r="H28" s="8">
        <f t="shared" si="4"/>
        <v>169.92000000000002</v>
      </c>
      <c r="J28" s="8">
        <f>+'Federal Register Tables'!E33</f>
        <v>1.47</v>
      </c>
      <c r="K28" s="8">
        <f>+'Federal Register Tables'!F33</f>
        <v>100.22</v>
      </c>
      <c r="L28" s="8">
        <f t="shared" si="5"/>
        <v>72.16</v>
      </c>
      <c r="M28" s="8">
        <f t="shared" si="6"/>
        <v>130.09</v>
      </c>
      <c r="N28" s="8">
        <f t="shared" si="7"/>
        <v>28.06</v>
      </c>
      <c r="O28" s="8">
        <f t="shared" si="8"/>
        <v>158.15</v>
      </c>
      <c r="Q28" s="8">
        <f t="shared" si="9"/>
        <v>0</v>
      </c>
      <c r="R28" s="8">
        <f t="shared" si="10"/>
        <v>0</v>
      </c>
      <c r="S28" s="23" t="s">
        <v>516</v>
      </c>
      <c r="T28" s="8" t="s">
        <v>513</v>
      </c>
    </row>
    <row r="29" spans="1:20" x14ac:dyDescent="0.25">
      <c r="A29">
        <v>16</v>
      </c>
      <c r="B29" s="2" t="s">
        <v>498</v>
      </c>
      <c r="C29" s="8">
        <f>+'Federal Register Tables'!C34</f>
        <v>1.02</v>
      </c>
      <c r="D29" s="8">
        <f>+'Federal Register Tables'!D34</f>
        <v>74.72</v>
      </c>
      <c r="E29" s="8">
        <f t="shared" si="1"/>
        <v>53.8</v>
      </c>
      <c r="F29" s="8">
        <f t="shared" si="2"/>
        <v>96.99</v>
      </c>
      <c r="G29" s="8">
        <f t="shared" si="3"/>
        <v>20.92</v>
      </c>
      <c r="H29" s="8">
        <f t="shared" si="4"/>
        <v>117.91</v>
      </c>
      <c r="J29" s="8">
        <f>+'Federal Register Tables'!E34</f>
        <v>1.03</v>
      </c>
      <c r="K29" s="8">
        <f>+'Federal Register Tables'!F34</f>
        <v>70.23</v>
      </c>
      <c r="L29" s="8">
        <f t="shared" si="5"/>
        <v>50.57</v>
      </c>
      <c r="M29" s="8">
        <f t="shared" si="6"/>
        <v>91.17</v>
      </c>
      <c r="N29" s="8">
        <f t="shared" si="7"/>
        <v>19.66</v>
      </c>
      <c r="O29" s="8">
        <f t="shared" si="8"/>
        <v>110.83</v>
      </c>
      <c r="Q29" s="8">
        <f t="shared" si="9"/>
        <v>0</v>
      </c>
      <c r="R29" s="8">
        <f t="shared" si="10"/>
        <v>0</v>
      </c>
      <c r="S29" s="23" t="s">
        <v>516</v>
      </c>
      <c r="T29" s="8">
        <v>24</v>
      </c>
    </row>
    <row r="32" spans="1:20" x14ac:dyDescent="0.25">
      <c r="D32" s="25" t="s">
        <v>2</v>
      </c>
      <c r="E32" s="25" t="s">
        <v>3</v>
      </c>
    </row>
    <row r="33" spans="2:5" x14ac:dyDescent="0.25">
      <c r="B33" t="s">
        <v>590</v>
      </c>
      <c r="D33" s="12">
        <f>MAX(C14:C29)</f>
        <v>1.81</v>
      </c>
      <c r="E33" s="12">
        <f>MAX(J14:J29)</f>
        <v>1.6</v>
      </c>
    </row>
    <row r="34" spans="2:5" x14ac:dyDescent="0.25">
      <c r="B34" t="s">
        <v>591</v>
      </c>
      <c r="D34" s="12">
        <f>MIN(C14:C29)</f>
        <v>1.02</v>
      </c>
      <c r="E34" s="12">
        <f>MIN(J14:J29)</f>
        <v>1.03</v>
      </c>
    </row>
    <row r="35" spans="2:5" x14ac:dyDescent="0.25">
      <c r="B35" t="s">
        <v>592</v>
      </c>
      <c r="D35" s="12">
        <f>AVERAGE(C14:C29)</f>
        <v>1.3849999999999998</v>
      </c>
      <c r="E35" s="12">
        <f>AVERAGE(J14:J29)</f>
        <v>1.3518750000000002</v>
      </c>
    </row>
    <row r="36" spans="2:5" x14ac:dyDescent="0.25">
      <c r="D36" s="12"/>
    </row>
    <row r="37" spans="2:5" x14ac:dyDescent="0.25">
      <c r="B37" t="s">
        <v>593</v>
      </c>
      <c r="D37" s="12">
        <f>+E9</f>
        <v>73.25</v>
      </c>
      <c r="E37" s="12">
        <f>+F9</f>
        <v>68.180000000000007</v>
      </c>
    </row>
    <row r="38" spans="2:5" x14ac:dyDescent="0.25">
      <c r="D38" s="12"/>
    </row>
    <row r="39" spans="2:5" x14ac:dyDescent="0.25">
      <c r="B39" t="s">
        <v>594</v>
      </c>
      <c r="D39" s="12">
        <f>MAX(H14:H29)</f>
        <v>209.22</v>
      </c>
      <c r="E39" s="12">
        <f>MAX(O14:O29)</f>
        <v>172.14000000000001</v>
      </c>
    </row>
    <row r="40" spans="2:5" x14ac:dyDescent="0.25">
      <c r="B40" t="s">
        <v>595</v>
      </c>
      <c r="D40" s="12">
        <f>MIN(H14:H29)</f>
        <v>117.91</v>
      </c>
      <c r="E40" s="12">
        <f>MIN(O14:O29)</f>
        <v>110.83</v>
      </c>
    </row>
    <row r="41" spans="2:5" x14ac:dyDescent="0.25">
      <c r="B41" t="s">
        <v>596</v>
      </c>
      <c r="D41" s="12">
        <f>AVERAGE(H14:H29)</f>
        <v>160.09562499999998</v>
      </c>
      <c r="E41" s="12">
        <f>AVERAGE(O14:O29)</f>
        <v>145.45125000000002</v>
      </c>
    </row>
    <row r="43" spans="2:5" x14ac:dyDescent="0.25">
      <c r="B43" t="s">
        <v>582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M37"/>
  <sheetViews>
    <sheetView showGridLines="0" workbookViewId="0"/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0" max="10" width="9.140625" hidden="1" customWidth="1"/>
    <col min="12" max="12" width="46.85546875" bestFit="1" customWidth="1"/>
    <col min="13" max="13" width="26.85546875" bestFit="1" customWidth="1"/>
  </cols>
  <sheetData>
    <row r="2" spans="1:13" x14ac:dyDescent="0.25">
      <c r="B2" t="s">
        <v>70</v>
      </c>
      <c r="C2" s="18" t="str">
        <f>+Summary!C5</f>
        <v>ALAMEDA, CA</v>
      </c>
    </row>
    <row r="3" spans="1:13" x14ac:dyDescent="0.25">
      <c r="B3" t="s">
        <v>480</v>
      </c>
      <c r="C3" s="18" t="str">
        <f>+Summary!C6</f>
        <v>36084</v>
      </c>
    </row>
    <row r="4" spans="1:13" x14ac:dyDescent="0.25">
      <c r="B4" t="s">
        <v>72</v>
      </c>
      <c r="C4" t="str">
        <f>+Summary!C7</f>
        <v>Oakland-Fremont-Berkeley, CA</v>
      </c>
    </row>
    <row r="5" spans="1:13" x14ac:dyDescent="0.25">
      <c r="B5" t="s">
        <v>66</v>
      </c>
      <c r="C5" s="17">
        <f>+Summary!C8</f>
        <v>1.8028</v>
      </c>
    </row>
    <row r="8" spans="1:13" x14ac:dyDescent="0.25">
      <c r="B8" s="20" t="s">
        <v>0</v>
      </c>
      <c r="C8" s="21"/>
      <c r="D8" s="22"/>
      <c r="E8" s="7" t="s">
        <v>4</v>
      </c>
    </row>
    <row r="9" spans="1:13" x14ac:dyDescent="0.25">
      <c r="B9" s="20" t="s">
        <v>1</v>
      </c>
      <c r="C9" s="21"/>
      <c r="D9" s="22"/>
      <c r="E9" s="11">
        <f>+'Federal Register Tables'!E10</f>
        <v>27.35</v>
      </c>
    </row>
    <row r="11" spans="1:13" x14ac:dyDescent="0.25">
      <c r="E11" s="9">
        <f>+'Federal Register Tables'!C76</f>
        <v>0.72</v>
      </c>
      <c r="F11" s="19">
        <f>+C5</f>
        <v>1.8028</v>
      </c>
      <c r="G11" s="9">
        <f>1-E11</f>
        <v>0.28000000000000003</v>
      </c>
    </row>
    <row r="12" spans="1:13" x14ac:dyDescent="0.25">
      <c r="B12" s="4" t="s">
        <v>69</v>
      </c>
      <c r="C12" s="4" t="s">
        <v>4</v>
      </c>
      <c r="D12" s="4" t="s">
        <v>4</v>
      </c>
      <c r="E12" s="4" t="s">
        <v>4</v>
      </c>
      <c r="F12" s="4" t="s">
        <v>66</v>
      </c>
      <c r="G12" s="4" t="s">
        <v>4</v>
      </c>
      <c r="H12" s="4" t="s">
        <v>4</v>
      </c>
      <c r="J12" s="4" t="s">
        <v>4</v>
      </c>
      <c r="L12" s="4" t="s">
        <v>567</v>
      </c>
      <c r="M12" s="4" t="s">
        <v>569</v>
      </c>
    </row>
    <row r="13" spans="1:13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481</v>
      </c>
      <c r="G13" s="5" t="s">
        <v>67</v>
      </c>
      <c r="H13" s="5" t="s">
        <v>63</v>
      </c>
      <c r="J13" s="5" t="s">
        <v>482</v>
      </c>
      <c r="L13" s="5" t="s">
        <v>568</v>
      </c>
      <c r="M13" s="5" t="s">
        <v>570</v>
      </c>
    </row>
    <row r="14" spans="1:13" x14ac:dyDescent="0.25">
      <c r="A14">
        <v>1</v>
      </c>
      <c r="B14" s="2" t="s">
        <v>499</v>
      </c>
      <c r="C14" s="8">
        <f>+'Federal Register Tables'!G19</f>
        <v>0.64</v>
      </c>
      <c r="D14" s="8">
        <f>+'Federal Register Tables'!H19</f>
        <v>17.5</v>
      </c>
      <c r="E14" s="8">
        <f>ROUND(D14*$E$11,2)</f>
        <v>12.6</v>
      </c>
      <c r="F14" s="8">
        <f>ROUND(E14*$F$11,2)</f>
        <v>22.72</v>
      </c>
      <c r="G14" s="8">
        <f>ROUND(D14*$G$11,2)</f>
        <v>4.9000000000000004</v>
      </c>
      <c r="H14" s="8">
        <f>+F14+G14</f>
        <v>27.619999999999997</v>
      </c>
      <c r="J14" s="8">
        <f>ROUND(C14*$E$9,2)-D14</f>
        <v>0</v>
      </c>
      <c r="L14" s="8" t="s">
        <v>560</v>
      </c>
      <c r="M14" s="8" t="s">
        <v>561</v>
      </c>
    </row>
    <row r="15" spans="1:13" x14ac:dyDescent="0.25">
      <c r="A15">
        <v>2</v>
      </c>
      <c r="B15" s="2" t="s">
        <v>500</v>
      </c>
      <c r="C15" s="8">
        <f>+'Federal Register Tables'!G20</f>
        <v>1.72</v>
      </c>
      <c r="D15" s="8">
        <f>+'Federal Register Tables'!H20</f>
        <v>47.04</v>
      </c>
      <c r="E15" s="8">
        <f t="shared" ref="E15:E25" si="0">ROUND(D15*$E$11,2)</f>
        <v>33.869999999999997</v>
      </c>
      <c r="F15" s="8">
        <f t="shared" ref="F15:F25" si="1">ROUND(E15*$F$11,2)</f>
        <v>61.06</v>
      </c>
      <c r="G15" s="8">
        <f t="shared" ref="G15:G25" si="2">ROUND(D15*$G$11,2)</f>
        <v>13.17</v>
      </c>
      <c r="H15" s="8">
        <f t="shared" ref="H15:H25" si="3">+F15+G15</f>
        <v>74.23</v>
      </c>
      <c r="J15" s="8">
        <f>ROUND(C15*$E$9,2)-D15</f>
        <v>0</v>
      </c>
      <c r="L15" s="8" t="s">
        <v>560</v>
      </c>
      <c r="M15" s="8" t="s">
        <v>562</v>
      </c>
    </row>
    <row r="16" spans="1:13" x14ac:dyDescent="0.25">
      <c r="A16">
        <v>3</v>
      </c>
      <c r="B16" s="2" t="s">
        <v>109</v>
      </c>
      <c r="C16" s="8">
        <f>+'Federal Register Tables'!G21</f>
        <v>2.52</v>
      </c>
      <c r="D16" s="8">
        <f>+'Federal Register Tables'!H21</f>
        <v>68.92</v>
      </c>
      <c r="E16" s="8">
        <f t="shared" si="0"/>
        <v>49.62</v>
      </c>
      <c r="F16" s="8">
        <f t="shared" si="1"/>
        <v>89.45</v>
      </c>
      <c r="G16" s="8">
        <f t="shared" si="2"/>
        <v>19.3</v>
      </c>
      <c r="H16" s="8">
        <f t="shared" si="3"/>
        <v>108.75</v>
      </c>
      <c r="J16" s="8">
        <f>ROUND(C16*$E$9,2)-D16</f>
        <v>0</v>
      </c>
      <c r="L16" s="8" t="s">
        <v>560</v>
      </c>
      <c r="M16" s="8" t="s">
        <v>563</v>
      </c>
    </row>
    <row r="17" spans="1:13" x14ac:dyDescent="0.25">
      <c r="A17">
        <v>4</v>
      </c>
      <c r="B17" s="2" t="s">
        <v>318</v>
      </c>
      <c r="C17" s="8">
        <f>+'Federal Register Tables'!G22</f>
        <v>1.38</v>
      </c>
      <c r="D17" s="8">
        <f>+'Federal Register Tables'!H22</f>
        <v>37.74</v>
      </c>
      <c r="E17" s="8">
        <f t="shared" si="0"/>
        <v>27.17</v>
      </c>
      <c r="F17" s="8">
        <f t="shared" si="1"/>
        <v>48.98</v>
      </c>
      <c r="G17" s="8">
        <f t="shared" si="2"/>
        <v>10.57</v>
      </c>
      <c r="H17" s="8">
        <f t="shared" si="3"/>
        <v>59.55</v>
      </c>
      <c r="J17" s="8">
        <f t="shared" ref="J17:J25" si="4">ROUND(C17*$E$9,2)-D17</f>
        <v>0</v>
      </c>
      <c r="L17" s="8" t="s">
        <v>564</v>
      </c>
      <c r="M17" s="8" t="s">
        <v>561</v>
      </c>
    </row>
    <row r="18" spans="1:13" x14ac:dyDescent="0.25">
      <c r="A18">
        <v>5</v>
      </c>
      <c r="B18" s="2" t="s">
        <v>501</v>
      </c>
      <c r="C18" s="8">
        <f>+'Federal Register Tables'!G23</f>
        <v>2.21</v>
      </c>
      <c r="D18" s="8">
        <f>+'Federal Register Tables'!H23</f>
        <v>60.44</v>
      </c>
      <c r="E18" s="8">
        <f t="shared" si="0"/>
        <v>43.52</v>
      </c>
      <c r="F18" s="8">
        <f t="shared" si="1"/>
        <v>78.459999999999994</v>
      </c>
      <c r="G18" s="8">
        <f t="shared" si="2"/>
        <v>16.920000000000002</v>
      </c>
      <c r="H18" s="8">
        <f t="shared" si="3"/>
        <v>95.38</v>
      </c>
      <c r="J18" s="8">
        <f t="shared" si="4"/>
        <v>0</v>
      </c>
      <c r="L18" s="8" t="s">
        <v>564</v>
      </c>
      <c r="M18" s="8" t="s">
        <v>562</v>
      </c>
    </row>
    <row r="19" spans="1:13" x14ac:dyDescent="0.25">
      <c r="A19">
        <v>6</v>
      </c>
      <c r="B19" s="2" t="s">
        <v>502</v>
      </c>
      <c r="C19" s="8">
        <f>+'Federal Register Tables'!G24</f>
        <v>2.82</v>
      </c>
      <c r="D19" s="8">
        <f>+'Federal Register Tables'!H24</f>
        <v>77.13</v>
      </c>
      <c r="E19" s="8">
        <f t="shared" si="0"/>
        <v>55.53</v>
      </c>
      <c r="F19" s="8">
        <f t="shared" si="1"/>
        <v>100.11</v>
      </c>
      <c r="G19" s="8">
        <f t="shared" si="2"/>
        <v>21.6</v>
      </c>
      <c r="H19" s="8">
        <f t="shared" si="3"/>
        <v>121.71000000000001</v>
      </c>
      <c r="J19" s="8">
        <f t="shared" si="4"/>
        <v>0</v>
      </c>
      <c r="L19" s="8" t="s">
        <v>564</v>
      </c>
      <c r="M19" s="8" t="s">
        <v>563</v>
      </c>
    </row>
    <row r="20" spans="1:13" x14ac:dyDescent="0.25">
      <c r="A20">
        <v>7</v>
      </c>
      <c r="B20" s="2" t="s">
        <v>503</v>
      </c>
      <c r="C20" s="8">
        <f>+'Federal Register Tables'!G25</f>
        <v>1.93</v>
      </c>
      <c r="D20" s="8">
        <f>+'Federal Register Tables'!H25</f>
        <v>52.79</v>
      </c>
      <c r="E20" s="8">
        <f t="shared" si="0"/>
        <v>38.01</v>
      </c>
      <c r="F20" s="8">
        <f t="shared" si="1"/>
        <v>68.52</v>
      </c>
      <c r="G20" s="8">
        <f t="shared" si="2"/>
        <v>14.78</v>
      </c>
      <c r="H20" s="8">
        <f t="shared" si="3"/>
        <v>83.3</v>
      </c>
      <c r="J20" s="8">
        <f t="shared" si="4"/>
        <v>0</v>
      </c>
      <c r="L20" s="8" t="s">
        <v>565</v>
      </c>
      <c r="M20" s="8" t="s">
        <v>561</v>
      </c>
    </row>
    <row r="21" spans="1:13" x14ac:dyDescent="0.25">
      <c r="A21">
        <v>8</v>
      </c>
      <c r="B21" s="2" t="s">
        <v>504</v>
      </c>
      <c r="C21" s="8">
        <f>+'Federal Register Tables'!G26</f>
        <v>2.7</v>
      </c>
      <c r="D21" s="8">
        <f>+'Federal Register Tables'!H26</f>
        <v>73.849999999999994</v>
      </c>
      <c r="E21" s="8">
        <f t="shared" si="0"/>
        <v>53.17</v>
      </c>
      <c r="F21" s="8">
        <f t="shared" si="1"/>
        <v>95.85</v>
      </c>
      <c r="G21" s="8">
        <f t="shared" si="2"/>
        <v>20.68</v>
      </c>
      <c r="H21" s="8">
        <f t="shared" si="3"/>
        <v>116.53</v>
      </c>
      <c r="J21" s="8">
        <f t="shared" si="4"/>
        <v>0</v>
      </c>
      <c r="L21" s="8" t="s">
        <v>565</v>
      </c>
      <c r="M21" s="8" t="s">
        <v>562</v>
      </c>
    </row>
    <row r="22" spans="1:13" x14ac:dyDescent="0.25">
      <c r="A22">
        <v>9</v>
      </c>
      <c r="B22" s="2" t="s">
        <v>505</v>
      </c>
      <c r="C22" s="8">
        <f>+'Federal Register Tables'!G27</f>
        <v>3.34</v>
      </c>
      <c r="D22" s="8">
        <f>+'Federal Register Tables'!H27</f>
        <v>91.35</v>
      </c>
      <c r="E22" s="8">
        <f t="shared" si="0"/>
        <v>65.77</v>
      </c>
      <c r="F22" s="8">
        <f t="shared" si="1"/>
        <v>118.57</v>
      </c>
      <c r="G22" s="8">
        <f t="shared" si="2"/>
        <v>25.58</v>
      </c>
      <c r="H22" s="8">
        <f t="shared" si="3"/>
        <v>144.14999999999998</v>
      </c>
      <c r="J22" s="8">
        <f t="shared" si="4"/>
        <v>0</v>
      </c>
      <c r="L22" s="8" t="s">
        <v>565</v>
      </c>
      <c r="M22" s="8" t="s">
        <v>563</v>
      </c>
    </row>
    <row r="23" spans="1:13" x14ac:dyDescent="0.25">
      <c r="A23">
        <v>10</v>
      </c>
      <c r="B23" s="2" t="s">
        <v>506</v>
      </c>
      <c r="C23" s="8">
        <f>+'Federal Register Tables'!G28</f>
        <v>2.83</v>
      </c>
      <c r="D23" s="8">
        <f>+'Federal Register Tables'!H28</f>
        <v>77.400000000000006</v>
      </c>
      <c r="E23" s="8">
        <f t="shared" si="0"/>
        <v>55.73</v>
      </c>
      <c r="F23" s="8">
        <f t="shared" si="1"/>
        <v>100.47</v>
      </c>
      <c r="G23" s="8">
        <f t="shared" si="2"/>
        <v>21.67</v>
      </c>
      <c r="H23" s="8">
        <f t="shared" si="3"/>
        <v>122.14</v>
      </c>
      <c r="J23" s="8">
        <f t="shared" si="4"/>
        <v>0</v>
      </c>
      <c r="L23" s="8" t="s">
        <v>566</v>
      </c>
      <c r="M23" s="8" t="s">
        <v>561</v>
      </c>
    </row>
    <row r="24" spans="1:13" x14ac:dyDescent="0.25">
      <c r="A24">
        <v>11</v>
      </c>
      <c r="B24" s="2" t="s">
        <v>507</v>
      </c>
      <c r="C24" s="8">
        <f>+'Federal Register Tables'!G29</f>
        <v>3.5</v>
      </c>
      <c r="D24" s="8">
        <f>+'Federal Register Tables'!H29</f>
        <v>95.73</v>
      </c>
      <c r="E24" s="8">
        <f t="shared" si="0"/>
        <v>68.930000000000007</v>
      </c>
      <c r="F24" s="8">
        <f t="shared" si="1"/>
        <v>124.27</v>
      </c>
      <c r="G24" s="8">
        <f t="shared" si="2"/>
        <v>26.8</v>
      </c>
      <c r="H24" s="8">
        <f t="shared" si="3"/>
        <v>151.07</v>
      </c>
      <c r="J24" s="8">
        <f t="shared" si="4"/>
        <v>0</v>
      </c>
      <c r="L24" s="8" t="s">
        <v>566</v>
      </c>
      <c r="M24" s="8" t="s">
        <v>562</v>
      </c>
    </row>
    <row r="25" spans="1:13" x14ac:dyDescent="0.25">
      <c r="A25">
        <v>12</v>
      </c>
      <c r="B25" s="2" t="s">
        <v>508</v>
      </c>
      <c r="C25" s="8">
        <f>+'Federal Register Tables'!G30</f>
        <v>3.98</v>
      </c>
      <c r="D25" s="8">
        <f>+'Federal Register Tables'!H30</f>
        <v>108.85</v>
      </c>
      <c r="E25" s="8">
        <f t="shared" si="0"/>
        <v>78.37</v>
      </c>
      <c r="F25" s="8">
        <f t="shared" si="1"/>
        <v>141.29</v>
      </c>
      <c r="G25" s="8">
        <f t="shared" si="2"/>
        <v>30.48</v>
      </c>
      <c r="H25" s="8">
        <f t="shared" si="3"/>
        <v>171.76999999999998</v>
      </c>
      <c r="J25" s="8">
        <f t="shared" si="4"/>
        <v>0</v>
      </c>
      <c r="L25" s="8" t="s">
        <v>566</v>
      </c>
      <c r="M25" s="8" t="s">
        <v>563</v>
      </c>
    </row>
    <row r="29" spans="1:13" x14ac:dyDescent="0.25">
      <c r="B29" t="s">
        <v>590</v>
      </c>
      <c r="D29" s="12">
        <f>MAX(C14:C25)</f>
        <v>3.98</v>
      </c>
    </row>
    <row r="30" spans="1:13" x14ac:dyDescent="0.25">
      <c r="B30" t="s">
        <v>591</v>
      </c>
      <c r="D30" s="12">
        <f>MIN(C14:C25)</f>
        <v>0.64</v>
      </c>
    </row>
    <row r="31" spans="1:13" x14ac:dyDescent="0.25">
      <c r="B31" t="s">
        <v>592</v>
      </c>
      <c r="D31" s="12">
        <f>AVERAGE(C14:C25)</f>
        <v>2.4641666666666664</v>
      </c>
    </row>
    <row r="32" spans="1:13" x14ac:dyDescent="0.25">
      <c r="D32" s="12"/>
    </row>
    <row r="33" spans="2:4" x14ac:dyDescent="0.25">
      <c r="B33" t="s">
        <v>593</v>
      </c>
      <c r="D33" s="12">
        <f>+E9</f>
        <v>27.35</v>
      </c>
    </row>
    <row r="34" spans="2:4" x14ac:dyDescent="0.25">
      <c r="D34" s="12"/>
    </row>
    <row r="35" spans="2:4" x14ac:dyDescent="0.25">
      <c r="B35" t="s">
        <v>594</v>
      </c>
      <c r="D35" s="12">
        <f>MAX(H14:H25)</f>
        <v>171.76999999999998</v>
      </c>
    </row>
    <row r="36" spans="2:4" x14ac:dyDescent="0.25">
      <c r="B36" t="s">
        <v>595</v>
      </c>
      <c r="D36" s="12">
        <f>MIN(H14:H25)</f>
        <v>27.619999999999997</v>
      </c>
    </row>
    <row r="37" spans="2:4" x14ac:dyDescent="0.25">
      <c r="B37" t="s">
        <v>596</v>
      </c>
      <c r="D37" s="12">
        <f>AVERAGE(H14:H25)</f>
        <v>106.34999999999998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J31"/>
  <sheetViews>
    <sheetView showGridLines="0" workbookViewId="0"/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  <col min="10" max="10" width="9.140625" hidden="1" customWidth="1"/>
  </cols>
  <sheetData>
    <row r="2" spans="1:10" x14ac:dyDescent="0.25">
      <c r="B2" t="s">
        <v>70</v>
      </c>
      <c r="C2" s="18" t="str">
        <f>+Summary!C5</f>
        <v>ALAMEDA, CA</v>
      </c>
    </row>
    <row r="3" spans="1:10" x14ac:dyDescent="0.25">
      <c r="B3" t="s">
        <v>480</v>
      </c>
      <c r="C3" s="18" t="str">
        <f>+Summary!C6</f>
        <v>36084</v>
      </c>
    </row>
    <row r="4" spans="1:10" x14ac:dyDescent="0.25">
      <c r="B4" t="s">
        <v>72</v>
      </c>
      <c r="C4" t="str">
        <f>+Summary!C7</f>
        <v>Oakland-Fremont-Berkeley, CA</v>
      </c>
    </row>
    <row r="5" spans="1:10" x14ac:dyDescent="0.25">
      <c r="B5" t="s">
        <v>66</v>
      </c>
      <c r="C5" s="17">
        <f>+Summary!C8</f>
        <v>1.8028</v>
      </c>
    </row>
    <row r="8" spans="1:10" x14ac:dyDescent="0.25">
      <c r="B8" s="20" t="s">
        <v>0</v>
      </c>
      <c r="C8" s="21"/>
      <c r="D8" s="22"/>
      <c r="E8" s="7" t="s">
        <v>6</v>
      </c>
    </row>
    <row r="9" spans="1:10" x14ac:dyDescent="0.25">
      <c r="B9" s="20" t="s">
        <v>1</v>
      </c>
      <c r="C9" s="21"/>
      <c r="D9" s="22"/>
      <c r="E9" s="11">
        <f>+'Federal Register Tables'!G10</f>
        <v>96.33</v>
      </c>
    </row>
    <row r="11" spans="1:10" x14ac:dyDescent="0.25">
      <c r="E11" s="9">
        <f>+'Federal Register Tables'!C76</f>
        <v>0.72</v>
      </c>
      <c r="F11" s="19">
        <f>+C5</f>
        <v>1.8028</v>
      </c>
      <c r="G11" s="9">
        <f>1-E11</f>
        <v>0.28000000000000003</v>
      </c>
    </row>
    <row r="12" spans="1:10" x14ac:dyDescent="0.25">
      <c r="B12" s="4" t="s">
        <v>69</v>
      </c>
      <c r="C12" s="4" t="s">
        <v>6</v>
      </c>
      <c r="D12" s="4" t="s">
        <v>6</v>
      </c>
      <c r="E12" s="4" t="s">
        <v>6</v>
      </c>
      <c r="F12" s="4" t="s">
        <v>66</v>
      </c>
      <c r="G12" s="4" t="s">
        <v>6</v>
      </c>
      <c r="H12" s="4" t="s">
        <v>6</v>
      </c>
      <c r="J12" s="4" t="s">
        <v>6</v>
      </c>
    </row>
    <row r="13" spans="1:10" x14ac:dyDescent="0.25">
      <c r="B13" s="5" t="s">
        <v>9</v>
      </c>
      <c r="C13" s="5" t="s">
        <v>10</v>
      </c>
      <c r="D13" s="5" t="s">
        <v>11</v>
      </c>
      <c r="E13" s="5" t="s">
        <v>65</v>
      </c>
      <c r="F13" s="5" t="s">
        <v>481</v>
      </c>
      <c r="G13" s="5" t="s">
        <v>67</v>
      </c>
      <c r="H13" s="5" t="s">
        <v>63</v>
      </c>
      <c r="J13" s="5" t="s">
        <v>482</v>
      </c>
    </row>
    <row r="14" spans="1:10" x14ac:dyDescent="0.25">
      <c r="A14">
        <v>1</v>
      </c>
      <c r="B14" s="2" t="s">
        <v>571</v>
      </c>
      <c r="C14" s="8">
        <f>+'Federal Register Tables'!L19</f>
        <v>3.06</v>
      </c>
      <c r="D14" s="8">
        <f>+'Federal Register Tables'!M19</f>
        <v>294.77</v>
      </c>
      <c r="E14" s="8">
        <f>ROUND(D14*$E$11,2)</f>
        <v>212.23</v>
      </c>
      <c r="F14" s="8">
        <f>ROUND(E14*$F$11,2)</f>
        <v>382.61</v>
      </c>
      <c r="G14" s="8">
        <f>ROUND(D14*$G$11,2)</f>
        <v>82.54</v>
      </c>
      <c r="H14" s="8">
        <f>+F14+G14</f>
        <v>465.15000000000003</v>
      </c>
      <c r="J14" s="8">
        <f>ROUND(C14*$E$9,2)-D14</f>
        <v>0</v>
      </c>
    </row>
    <row r="15" spans="1:10" x14ac:dyDescent="0.25">
      <c r="A15">
        <v>2</v>
      </c>
      <c r="B15" s="2" t="s">
        <v>572</v>
      </c>
      <c r="C15" s="8">
        <f>+'Federal Register Tables'!L20</f>
        <v>2.39</v>
      </c>
      <c r="D15" s="8">
        <f>+'Federal Register Tables'!M20</f>
        <v>230.23</v>
      </c>
      <c r="E15" s="8">
        <f t="shared" ref="E15:E19" si="0">ROUND(D15*$E$11,2)</f>
        <v>165.77</v>
      </c>
      <c r="F15" s="8">
        <f t="shared" ref="F15:F19" si="1">ROUND(E15*$F$11,2)</f>
        <v>298.85000000000002</v>
      </c>
      <c r="G15" s="8">
        <f t="shared" ref="G15:G19" si="2">ROUND(D15*$G$11,2)</f>
        <v>64.459999999999994</v>
      </c>
      <c r="H15" s="8">
        <f t="shared" ref="H15:H19" si="3">+F15+G15</f>
        <v>363.31</v>
      </c>
      <c r="J15" s="8">
        <f>ROUND(C15*$E$9,2)-D15</f>
        <v>0</v>
      </c>
    </row>
    <row r="16" spans="1:10" x14ac:dyDescent="0.25">
      <c r="A16">
        <v>3</v>
      </c>
      <c r="B16" s="2" t="s">
        <v>115</v>
      </c>
      <c r="C16" s="8">
        <f>+'Federal Register Tables'!L21</f>
        <v>1.74</v>
      </c>
      <c r="D16" s="8">
        <f>+'Federal Register Tables'!M21</f>
        <v>167.61</v>
      </c>
      <c r="E16" s="8">
        <f t="shared" si="0"/>
        <v>120.68</v>
      </c>
      <c r="F16" s="8">
        <f t="shared" si="1"/>
        <v>217.56</v>
      </c>
      <c r="G16" s="8">
        <f t="shared" si="2"/>
        <v>46.93</v>
      </c>
      <c r="H16" s="8">
        <f t="shared" si="3"/>
        <v>264.49</v>
      </c>
      <c r="J16" s="8">
        <f>ROUND(C16*$E$9,2)-D16</f>
        <v>0</v>
      </c>
    </row>
    <row r="17" spans="1:10" x14ac:dyDescent="0.25">
      <c r="A17">
        <v>4</v>
      </c>
      <c r="B17" s="2" t="s">
        <v>246</v>
      </c>
      <c r="C17" s="8">
        <f>+'Federal Register Tables'!L22</f>
        <v>1.26</v>
      </c>
      <c r="D17" s="8">
        <f>+'Federal Register Tables'!M22</f>
        <v>121.38</v>
      </c>
      <c r="E17" s="8">
        <f t="shared" si="0"/>
        <v>87.39</v>
      </c>
      <c r="F17" s="8">
        <f t="shared" si="1"/>
        <v>157.55000000000001</v>
      </c>
      <c r="G17" s="8">
        <f t="shared" si="2"/>
        <v>33.99</v>
      </c>
      <c r="H17" s="8">
        <f t="shared" si="3"/>
        <v>191.54000000000002</v>
      </c>
      <c r="J17" s="8">
        <f t="shared" ref="J17:J19" si="4">ROUND(C17*$E$9,2)-D17</f>
        <v>0</v>
      </c>
    </row>
    <row r="18" spans="1:10" x14ac:dyDescent="0.25">
      <c r="A18">
        <v>5</v>
      </c>
      <c r="B18" s="2" t="s">
        <v>368</v>
      </c>
      <c r="C18" s="8">
        <f>+'Federal Register Tables'!L23</f>
        <v>0.91</v>
      </c>
      <c r="D18" s="8">
        <f>+'Federal Register Tables'!M23</f>
        <v>87.66</v>
      </c>
      <c r="E18" s="8">
        <f t="shared" si="0"/>
        <v>63.12</v>
      </c>
      <c r="F18" s="8">
        <f t="shared" si="1"/>
        <v>113.79</v>
      </c>
      <c r="G18" s="8">
        <f t="shared" si="2"/>
        <v>24.54</v>
      </c>
      <c r="H18" s="8">
        <f t="shared" si="3"/>
        <v>138.33000000000001</v>
      </c>
      <c r="J18" s="8">
        <f t="shared" si="4"/>
        <v>0</v>
      </c>
    </row>
    <row r="19" spans="1:10" x14ac:dyDescent="0.25">
      <c r="A19">
        <v>6</v>
      </c>
      <c r="B19" s="2" t="s">
        <v>573</v>
      </c>
      <c r="C19" s="8">
        <f>+'Federal Register Tables'!L24</f>
        <v>0.68</v>
      </c>
      <c r="D19" s="8">
        <f>+'Federal Register Tables'!M24</f>
        <v>65.5</v>
      </c>
      <c r="E19" s="8">
        <f t="shared" si="0"/>
        <v>47.16</v>
      </c>
      <c r="F19" s="8">
        <f t="shared" si="1"/>
        <v>85.02</v>
      </c>
      <c r="G19" s="8">
        <f t="shared" si="2"/>
        <v>18.34</v>
      </c>
      <c r="H19" s="8">
        <f t="shared" si="3"/>
        <v>103.36</v>
      </c>
      <c r="J19" s="8">
        <f t="shared" si="4"/>
        <v>0</v>
      </c>
    </row>
    <row r="23" spans="1:10" x14ac:dyDescent="0.25">
      <c r="B23" t="s">
        <v>590</v>
      </c>
      <c r="D23" s="12">
        <f>MAX(C14:C19)</f>
        <v>3.06</v>
      </c>
    </row>
    <row r="24" spans="1:10" x14ac:dyDescent="0.25">
      <c r="B24" t="s">
        <v>591</v>
      </c>
      <c r="D24" s="12">
        <f>MIN(C14:C19)</f>
        <v>0.68</v>
      </c>
    </row>
    <row r="25" spans="1:10" x14ac:dyDescent="0.25">
      <c r="B25" t="s">
        <v>592</v>
      </c>
      <c r="D25" s="12">
        <f>AVERAGE(C14:C19)</f>
        <v>1.6733333333333336</v>
      </c>
    </row>
    <row r="26" spans="1:10" x14ac:dyDescent="0.25">
      <c r="D26" s="12"/>
    </row>
    <row r="27" spans="1:10" x14ac:dyDescent="0.25">
      <c r="B27" t="s">
        <v>593</v>
      </c>
      <c r="D27" s="12">
        <f>+E9</f>
        <v>96.33</v>
      </c>
    </row>
    <row r="28" spans="1:10" x14ac:dyDescent="0.25">
      <c r="D28" s="12"/>
    </row>
    <row r="29" spans="1:10" x14ac:dyDescent="0.25">
      <c r="B29" t="s">
        <v>594</v>
      </c>
      <c r="D29" s="12">
        <f>MAX(H14:H19)</f>
        <v>465.15000000000003</v>
      </c>
    </row>
    <row r="30" spans="1:10" x14ac:dyDescent="0.25">
      <c r="B30" t="s">
        <v>595</v>
      </c>
      <c r="D30" s="12">
        <f>MIN(H14:H19)</f>
        <v>103.36</v>
      </c>
    </row>
    <row r="31" spans="1:10" x14ac:dyDescent="0.25">
      <c r="B31" t="s">
        <v>596</v>
      </c>
      <c r="D31" s="12">
        <f>AVERAGE(H14:H19)</f>
        <v>254.36333333333332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H14"/>
  <sheetViews>
    <sheetView showGridLines="0" workbookViewId="0"/>
  </sheetViews>
  <sheetFormatPr defaultRowHeight="15" x14ac:dyDescent="0.25"/>
  <cols>
    <col min="1" max="1" width="2.7109375" customWidth="1"/>
    <col min="2" max="2" width="12.85546875" bestFit="1" customWidth="1"/>
    <col min="6" max="6" width="11.5703125" bestFit="1" customWidth="1"/>
    <col min="7" max="7" width="10.28515625" bestFit="1" customWidth="1"/>
    <col min="9" max="9" width="4.7109375" customWidth="1"/>
  </cols>
  <sheetData>
    <row r="2" spans="2:8" x14ac:dyDescent="0.25">
      <c r="B2" t="s">
        <v>70</v>
      </c>
      <c r="C2" s="18" t="str">
        <f>+Summary!C5</f>
        <v>ALAMEDA, CA</v>
      </c>
    </row>
    <row r="3" spans="2:8" x14ac:dyDescent="0.25">
      <c r="B3" t="s">
        <v>480</v>
      </c>
      <c r="C3" s="18" t="str">
        <f>+Summary!C6</f>
        <v>36084</v>
      </c>
    </row>
    <row r="4" spans="2:8" x14ac:dyDescent="0.25">
      <c r="B4" t="s">
        <v>72</v>
      </c>
      <c r="C4" t="str">
        <f>+Summary!C7</f>
        <v>Oakland-Fremont-Berkeley, CA</v>
      </c>
    </row>
    <row r="5" spans="2:8" x14ac:dyDescent="0.25">
      <c r="B5" t="s">
        <v>66</v>
      </c>
      <c r="C5" s="17">
        <f>+Summary!C8</f>
        <v>1.8028</v>
      </c>
    </row>
    <row r="8" spans="2:8" x14ac:dyDescent="0.25">
      <c r="B8" s="20" t="s">
        <v>0</v>
      </c>
      <c r="C8" s="21"/>
      <c r="D8" s="22"/>
      <c r="E8" s="7" t="s">
        <v>574</v>
      </c>
    </row>
    <row r="9" spans="2:8" x14ac:dyDescent="0.25">
      <c r="B9" s="20" t="s">
        <v>1</v>
      </c>
      <c r="C9" s="21"/>
      <c r="D9" s="22"/>
      <c r="E9" s="11">
        <f>+'Federal Register Tables'!H10</f>
        <v>114.34</v>
      </c>
    </row>
    <row r="11" spans="2:8" x14ac:dyDescent="0.25">
      <c r="E11" s="9">
        <f>+'Federal Register Tables'!C76</f>
        <v>0.72</v>
      </c>
      <c r="F11" s="19">
        <f>+C5</f>
        <v>1.8028</v>
      </c>
      <c r="G11" s="9">
        <f>1-E11</f>
        <v>0.28000000000000003</v>
      </c>
    </row>
    <row r="12" spans="2:8" x14ac:dyDescent="0.25">
      <c r="D12" s="4" t="s">
        <v>574</v>
      </c>
      <c r="E12" s="4" t="s">
        <v>574</v>
      </c>
      <c r="F12" s="4" t="s">
        <v>66</v>
      </c>
      <c r="G12" s="4" t="s">
        <v>574</v>
      </c>
      <c r="H12" s="4" t="s">
        <v>574</v>
      </c>
    </row>
    <row r="13" spans="2:8" x14ac:dyDescent="0.25">
      <c r="D13" s="5" t="s">
        <v>11</v>
      </c>
      <c r="E13" s="5" t="s">
        <v>65</v>
      </c>
      <c r="F13" s="5" t="s">
        <v>481</v>
      </c>
      <c r="G13" s="5" t="s">
        <v>67</v>
      </c>
      <c r="H13" s="5" t="s">
        <v>63</v>
      </c>
    </row>
    <row r="14" spans="2:8" x14ac:dyDescent="0.25">
      <c r="D14" s="8">
        <f>+E9</f>
        <v>114.34</v>
      </c>
      <c r="E14" s="8">
        <f>ROUND(D14*$E$11,2)</f>
        <v>82.32</v>
      </c>
      <c r="F14" s="8">
        <f>ROUND(E14*$F$11,2)</f>
        <v>148.41</v>
      </c>
      <c r="G14" s="8">
        <f>ROUND(D14*$G$11,2)</f>
        <v>32.020000000000003</v>
      </c>
      <c r="H14" s="8">
        <f>+F14+G14</f>
        <v>180.43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AG82"/>
  <sheetViews>
    <sheetView showGridLines="0" topLeftCell="A4" workbookViewId="0"/>
  </sheetViews>
  <sheetFormatPr defaultRowHeight="15" x14ac:dyDescent="0.25"/>
  <cols>
    <col min="1" max="1" width="1.7109375" customWidth="1"/>
    <col min="2" max="2" width="19.42578125" customWidth="1"/>
    <col min="3" max="3" width="15" customWidth="1"/>
    <col min="4" max="4" width="16.85546875" customWidth="1"/>
    <col min="5" max="5" width="15" customWidth="1"/>
    <col min="6" max="6" width="16.85546875" customWidth="1"/>
    <col min="7" max="7" width="8.7109375" customWidth="1"/>
    <col min="8" max="8" width="13.7109375" customWidth="1"/>
    <col min="14" max="14" width="13.85546875" bestFit="1" customWidth="1"/>
    <col min="15" max="15" width="9.28515625" bestFit="1" customWidth="1"/>
    <col min="24" max="24" width="9.5703125" bestFit="1" customWidth="1"/>
    <col min="27" max="30" width="6.7109375" bestFit="1" customWidth="1"/>
    <col min="31" max="31" width="16.7109375" bestFit="1" customWidth="1"/>
  </cols>
  <sheetData>
    <row r="1" spans="2:11" x14ac:dyDescent="0.25">
      <c r="D1" s="25" t="s">
        <v>664</v>
      </c>
      <c r="E1" s="25" t="s">
        <v>660</v>
      </c>
      <c r="J1" s="25" t="s">
        <v>658</v>
      </c>
      <c r="K1" s="25" t="s">
        <v>657</v>
      </c>
    </row>
    <row r="2" spans="2:11" x14ac:dyDescent="0.25">
      <c r="B2" t="s">
        <v>659</v>
      </c>
      <c r="D2" s="9">
        <v>0.03</v>
      </c>
      <c r="E2" s="9">
        <v>0.03</v>
      </c>
      <c r="F2" s="9"/>
      <c r="J2" s="9">
        <v>3.9E-2</v>
      </c>
      <c r="K2" s="9">
        <v>2.7E-2</v>
      </c>
    </row>
    <row r="3" spans="2:11" x14ac:dyDescent="0.25">
      <c r="B3" t="s">
        <v>598</v>
      </c>
      <c r="D3" s="60">
        <v>1.7000000000000001E-2</v>
      </c>
      <c r="E3" s="60">
        <v>3.5999999999999997E-2</v>
      </c>
      <c r="F3" s="26"/>
      <c r="J3" s="60">
        <v>1.4999999999999999E-2</v>
      </c>
      <c r="K3" s="60">
        <v>-8.0000000000000002E-3</v>
      </c>
    </row>
    <row r="4" spans="2:11" x14ac:dyDescent="0.25">
      <c r="B4" t="s">
        <v>599</v>
      </c>
      <c r="D4" s="9">
        <v>-5.0000000000000001E-3</v>
      </c>
      <c r="E4" s="9">
        <v>-2E-3</v>
      </c>
      <c r="F4" s="9"/>
      <c r="J4" s="9">
        <v>-3.0000000000000001E-3</v>
      </c>
      <c r="K4" s="9">
        <v>-7.0000000000000001E-3</v>
      </c>
    </row>
    <row r="5" spans="2:11" x14ac:dyDescent="0.25">
      <c r="B5" t="s">
        <v>600</v>
      </c>
      <c r="D5" s="9">
        <v>4.2000000000000003E-2</v>
      </c>
      <c r="E5" s="9">
        <v>6.4000000000000001E-2</v>
      </c>
      <c r="F5" s="9"/>
      <c r="J5" s="9">
        <f>+J2+J3+J4</f>
        <v>5.0999999999999997E-2</v>
      </c>
      <c r="K5" s="9">
        <f>+K2+K3+K4</f>
        <v>1.2E-2</v>
      </c>
    </row>
    <row r="6" spans="2:11" x14ac:dyDescent="0.25">
      <c r="B6" t="s">
        <v>601</v>
      </c>
      <c r="D6" s="17">
        <v>1.0004999999999999</v>
      </c>
      <c r="E6" s="17">
        <v>0.99970000000000003</v>
      </c>
      <c r="F6" s="17"/>
      <c r="J6" s="17">
        <v>1.0004999999999999</v>
      </c>
      <c r="K6" s="17">
        <v>1.0005999999999999</v>
      </c>
    </row>
    <row r="8" spans="2:11" x14ac:dyDescent="0.25">
      <c r="B8" s="1" t="s">
        <v>667</v>
      </c>
    </row>
    <row r="9" spans="2:11" x14ac:dyDescent="0.25">
      <c r="B9" s="7" t="s">
        <v>0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63</v>
      </c>
    </row>
    <row r="10" spans="2:11" x14ac:dyDescent="0.25">
      <c r="B10" s="7" t="s">
        <v>1</v>
      </c>
      <c r="C10" s="11">
        <v>73.25</v>
      </c>
      <c r="D10" s="11">
        <v>68.180000000000007</v>
      </c>
      <c r="E10" s="11">
        <v>27.35</v>
      </c>
      <c r="F10" s="11">
        <v>127.68</v>
      </c>
      <c r="G10" s="11">
        <v>96.33</v>
      </c>
      <c r="H10" s="11">
        <v>114.34</v>
      </c>
      <c r="I10" s="11">
        <f>SUM(C10:H10)</f>
        <v>507.13</v>
      </c>
      <c r="K10" s="59"/>
    </row>
    <row r="11" spans="2:11" x14ac:dyDescent="0.25">
      <c r="B11" s="3"/>
      <c r="C11" s="3"/>
      <c r="D11" s="3"/>
      <c r="E11" s="3"/>
      <c r="F11" s="3"/>
      <c r="G11" s="3"/>
      <c r="H11" s="3"/>
      <c r="I11" s="3"/>
    </row>
    <row r="12" spans="2:11" x14ac:dyDescent="0.25">
      <c r="B12" s="1" t="s">
        <v>666</v>
      </c>
      <c r="C12" s="3"/>
      <c r="D12" s="3"/>
      <c r="E12" s="3"/>
      <c r="F12" s="3"/>
      <c r="G12" s="3"/>
      <c r="H12" s="3"/>
      <c r="I12" s="3"/>
    </row>
    <row r="13" spans="2:11" x14ac:dyDescent="0.25">
      <c r="B13" s="7" t="s">
        <v>0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63</v>
      </c>
    </row>
    <row r="14" spans="2:11" x14ac:dyDescent="0.25">
      <c r="B14" s="7" t="s">
        <v>1</v>
      </c>
      <c r="C14" s="11">
        <v>83.5</v>
      </c>
      <c r="D14" s="11">
        <v>76.69</v>
      </c>
      <c r="E14" s="11">
        <v>34.46</v>
      </c>
      <c r="F14" s="11">
        <v>121.99</v>
      </c>
      <c r="G14" s="11">
        <v>92.03</v>
      </c>
      <c r="H14" s="11">
        <v>116.46</v>
      </c>
      <c r="I14" s="11">
        <f>SUM(C14:H14)</f>
        <v>525.13</v>
      </c>
      <c r="K14" s="59"/>
    </row>
    <row r="16" spans="2:11" x14ac:dyDescent="0.25">
      <c r="B16" s="1" t="s">
        <v>661</v>
      </c>
    </row>
    <row r="17" spans="2:33" x14ac:dyDescent="0.25">
      <c r="B17" s="4" t="s">
        <v>8</v>
      </c>
      <c r="C17" s="4" t="s">
        <v>2</v>
      </c>
      <c r="D17" s="4" t="s">
        <v>2</v>
      </c>
      <c r="E17" s="4" t="s">
        <v>3</v>
      </c>
      <c r="F17" s="4" t="s">
        <v>3</v>
      </c>
      <c r="G17" s="4" t="s">
        <v>4</v>
      </c>
      <c r="H17" s="4" t="s">
        <v>4</v>
      </c>
      <c r="I17" s="4" t="s">
        <v>5</v>
      </c>
      <c r="J17" s="4" t="s">
        <v>5</v>
      </c>
      <c r="K17" s="4" t="s">
        <v>5</v>
      </c>
      <c r="L17" s="4" t="s">
        <v>6</v>
      </c>
      <c r="M17" s="4" t="s">
        <v>6</v>
      </c>
      <c r="N17" s="4" t="s">
        <v>7</v>
      </c>
      <c r="O17" s="4" t="s">
        <v>69</v>
      </c>
    </row>
    <row r="18" spans="2:33" x14ac:dyDescent="0.25">
      <c r="B18" s="5" t="s">
        <v>9</v>
      </c>
      <c r="C18" s="5" t="s">
        <v>10</v>
      </c>
      <c r="D18" s="5" t="s">
        <v>11</v>
      </c>
      <c r="E18" s="5" t="s">
        <v>10</v>
      </c>
      <c r="F18" s="5" t="s">
        <v>11</v>
      </c>
      <c r="G18" s="5" t="s">
        <v>10</v>
      </c>
      <c r="H18" s="5" t="s">
        <v>11</v>
      </c>
      <c r="I18" s="5" t="s">
        <v>12</v>
      </c>
      <c r="J18" s="5" t="s">
        <v>10</v>
      </c>
      <c r="K18" s="5" t="s">
        <v>11</v>
      </c>
      <c r="L18" s="5" t="s">
        <v>10</v>
      </c>
      <c r="M18" s="5" t="s">
        <v>11</v>
      </c>
      <c r="N18" s="5" t="s">
        <v>11</v>
      </c>
      <c r="O18" s="5" t="s">
        <v>68</v>
      </c>
      <c r="R18" s="6" t="s">
        <v>625</v>
      </c>
    </row>
    <row r="19" spans="2:33" x14ac:dyDescent="0.25">
      <c r="B19" s="7" t="s">
        <v>13</v>
      </c>
      <c r="C19" s="8">
        <v>1.45</v>
      </c>
      <c r="D19" s="8">
        <v>106.21</v>
      </c>
      <c r="E19" s="8">
        <v>1.41</v>
      </c>
      <c r="F19" s="8">
        <v>96.16</v>
      </c>
      <c r="G19" s="8">
        <v>0.64</v>
      </c>
      <c r="H19" s="8">
        <v>17.5</v>
      </c>
      <c r="I19" s="2" t="s">
        <v>38</v>
      </c>
      <c r="J19" s="8">
        <v>3.84</v>
      </c>
      <c r="K19" s="8">
        <v>490.29</v>
      </c>
      <c r="L19" s="8">
        <v>3.06</v>
      </c>
      <c r="M19" s="8">
        <v>294.77</v>
      </c>
      <c r="N19" s="8">
        <v>114.34</v>
      </c>
      <c r="O19" s="8">
        <f>+D19+F19+H19+K19+M19+N19</f>
        <v>1119.27</v>
      </c>
      <c r="P19" s="24"/>
      <c r="R19" s="59">
        <f>+C19*$C$10</f>
        <v>106.21249999999999</v>
      </c>
      <c r="S19" s="59">
        <f>+E19*$D$10</f>
        <v>96.133800000000008</v>
      </c>
      <c r="T19" s="59">
        <f>+G19*$E$10</f>
        <v>17.504000000000001</v>
      </c>
      <c r="U19" s="59">
        <f>+J19*$F$10</f>
        <v>490.2912</v>
      </c>
      <c r="V19" s="59">
        <f>+L19*$G$10</f>
        <v>294.76979999999998</v>
      </c>
      <c r="W19" s="59">
        <f>+$H$10</f>
        <v>114.34</v>
      </c>
      <c r="X19" s="59">
        <f>SUM(R19:W19)</f>
        <v>1119.2512999999999</v>
      </c>
      <c r="Y19" s="59">
        <f>+X19-O19</f>
        <v>-1.8700000000080763E-2</v>
      </c>
      <c r="Z19" s="59"/>
      <c r="AA19" s="59">
        <f>+D19-R19</f>
        <v>-2.4999999999977263E-3</v>
      </c>
      <c r="AB19" s="59">
        <f>+F19-S19</f>
        <v>2.6199999999988677E-2</v>
      </c>
      <c r="AC19" s="59">
        <f>+H19-T19</f>
        <v>-4.0000000000013358E-3</v>
      </c>
      <c r="AD19" s="59">
        <f>+U19-K19</f>
        <v>1.1999999999829924E-3</v>
      </c>
      <c r="AE19" s="59">
        <f>+M19-V19</f>
        <v>2.0000000000663931E-4</v>
      </c>
      <c r="AF19" s="59">
        <f>+N19-W19</f>
        <v>0</v>
      </c>
      <c r="AG19" s="59">
        <f>+O19-X19</f>
        <v>1.8700000000080763E-2</v>
      </c>
    </row>
    <row r="20" spans="2:33" x14ac:dyDescent="0.25">
      <c r="B20" s="7" t="s">
        <v>14</v>
      </c>
      <c r="C20" s="8">
        <v>1.61</v>
      </c>
      <c r="D20" s="8">
        <v>117.93</v>
      </c>
      <c r="E20" s="8">
        <v>1.54</v>
      </c>
      <c r="F20" s="8">
        <v>105</v>
      </c>
      <c r="G20" s="8">
        <v>1.72</v>
      </c>
      <c r="H20" s="8">
        <v>47.04</v>
      </c>
      <c r="I20" s="2" t="s">
        <v>39</v>
      </c>
      <c r="J20" s="8">
        <v>2.9</v>
      </c>
      <c r="K20" s="8">
        <v>370.27</v>
      </c>
      <c r="L20" s="8">
        <v>2.39</v>
      </c>
      <c r="M20" s="8">
        <v>230.23</v>
      </c>
      <c r="N20" s="8">
        <v>114.34</v>
      </c>
      <c r="O20" s="8">
        <f t="shared" ref="O20:O43" si="0">+D20+F20+H20+K20+M20+N20</f>
        <v>984.81000000000006</v>
      </c>
      <c r="P20" s="12"/>
      <c r="R20" s="59">
        <f t="shared" ref="R20:R34" si="1">+C20*$C$10</f>
        <v>117.9325</v>
      </c>
      <c r="S20" s="59">
        <f t="shared" ref="S20:S34" si="2">+E20*$D$10</f>
        <v>104.99720000000001</v>
      </c>
      <c r="T20" s="59">
        <f t="shared" ref="T20:T34" si="3">+G20*$E$10</f>
        <v>47.042000000000002</v>
      </c>
      <c r="U20" s="59">
        <f t="shared" ref="U20:U43" si="4">+J20*$F$10</f>
        <v>370.27199999999999</v>
      </c>
      <c r="V20" s="59">
        <f t="shared" ref="V20:V43" si="5">+L20*$G$10</f>
        <v>230.2287</v>
      </c>
      <c r="W20" s="59">
        <f t="shared" ref="W20:W43" si="6">+$H$10</f>
        <v>114.34</v>
      </c>
      <c r="X20" s="59">
        <f t="shared" ref="X20:X43" si="7">SUM(R20:W20)</f>
        <v>984.81240000000003</v>
      </c>
      <c r="Y20" s="59">
        <f t="shared" ref="Y20:Y43" si="8">+X20-O20</f>
        <v>2.3999999999659849E-3</v>
      </c>
      <c r="AA20" s="59">
        <f t="shared" ref="AA20:AA34" si="9">+D20-R20</f>
        <v>-2.4999999999977263E-3</v>
      </c>
      <c r="AB20" s="59">
        <f t="shared" ref="AB20:AB34" si="10">+F20-S20</f>
        <v>2.7999999999934744E-3</v>
      </c>
      <c r="AC20" s="59">
        <f t="shared" ref="AC20:AC34" si="11">+H20-T20</f>
        <v>-2.0000000000024443E-3</v>
      </c>
      <c r="AD20" s="59">
        <f t="shared" ref="AD20:AD43" si="12">+U20-K20</f>
        <v>2.0000000000095497E-3</v>
      </c>
      <c r="AE20" s="59">
        <f t="shared" ref="AE20:AE43" si="13">+M20-V20</f>
        <v>1.2999999999863121E-3</v>
      </c>
      <c r="AF20" s="59">
        <f t="shared" ref="AF20:AF43" si="14">+N20-W20</f>
        <v>0</v>
      </c>
      <c r="AG20" s="59">
        <f t="shared" ref="AG20:AG43" si="15">+O20-X20</f>
        <v>-2.3999999999659849E-3</v>
      </c>
    </row>
    <row r="21" spans="2:33" x14ac:dyDescent="0.25">
      <c r="B21" s="7" t="s">
        <v>15</v>
      </c>
      <c r="C21" s="8">
        <v>1.78</v>
      </c>
      <c r="D21" s="8">
        <v>130.38999999999999</v>
      </c>
      <c r="E21" s="8">
        <v>1.6</v>
      </c>
      <c r="F21" s="8">
        <v>109.09</v>
      </c>
      <c r="G21" s="8">
        <v>2.52</v>
      </c>
      <c r="H21" s="8">
        <v>68.92</v>
      </c>
      <c r="I21" s="2" t="s">
        <v>40</v>
      </c>
      <c r="J21" s="8">
        <v>2.77</v>
      </c>
      <c r="K21" s="8">
        <v>353.67</v>
      </c>
      <c r="L21" s="8">
        <v>1.74</v>
      </c>
      <c r="M21" s="8">
        <v>167.61</v>
      </c>
      <c r="N21" s="8">
        <v>114.34</v>
      </c>
      <c r="O21" s="8">
        <f t="shared" si="0"/>
        <v>944.02</v>
      </c>
      <c r="P21" s="12"/>
      <c r="R21" s="59">
        <f t="shared" si="1"/>
        <v>130.38499999999999</v>
      </c>
      <c r="S21" s="59">
        <f t="shared" si="2"/>
        <v>109.08800000000002</v>
      </c>
      <c r="T21" s="59">
        <f t="shared" si="3"/>
        <v>68.921999999999997</v>
      </c>
      <c r="U21" s="59">
        <f t="shared" si="4"/>
        <v>353.67360000000002</v>
      </c>
      <c r="V21" s="59">
        <f t="shared" si="5"/>
        <v>167.61419999999998</v>
      </c>
      <c r="W21" s="59">
        <f t="shared" si="6"/>
        <v>114.34</v>
      </c>
      <c r="X21" s="59">
        <f t="shared" si="7"/>
        <v>944.02280000000007</v>
      </c>
      <c r="Y21" s="59">
        <f t="shared" si="8"/>
        <v>2.8000000000929504E-3</v>
      </c>
      <c r="AA21" s="59">
        <f t="shared" si="9"/>
        <v>4.9999999999954525E-3</v>
      </c>
      <c r="AB21" s="59">
        <f t="shared" si="10"/>
        <v>1.999999999981128E-3</v>
      </c>
      <c r="AC21" s="59">
        <f t="shared" si="11"/>
        <v>-1.9999999999953388E-3</v>
      </c>
      <c r="AD21" s="59">
        <f t="shared" si="12"/>
        <v>3.6000000000058208E-3</v>
      </c>
      <c r="AE21" s="59">
        <f t="shared" si="13"/>
        <v>-4.1999999999688953E-3</v>
      </c>
      <c r="AF21" s="59">
        <f t="shared" si="14"/>
        <v>0</v>
      </c>
      <c r="AG21" s="59">
        <f t="shared" si="15"/>
        <v>-2.8000000000929504E-3</v>
      </c>
    </row>
    <row r="22" spans="2:33" x14ac:dyDescent="0.25">
      <c r="B22" s="7" t="s">
        <v>16</v>
      </c>
      <c r="C22" s="8">
        <v>1.81</v>
      </c>
      <c r="D22" s="8">
        <v>132.58000000000001</v>
      </c>
      <c r="E22" s="8">
        <v>1.45</v>
      </c>
      <c r="F22" s="8">
        <v>98.86</v>
      </c>
      <c r="G22" s="8">
        <v>1.38</v>
      </c>
      <c r="H22" s="8">
        <v>37.74</v>
      </c>
      <c r="I22" s="2" t="s">
        <v>41</v>
      </c>
      <c r="J22" s="8">
        <v>2.27</v>
      </c>
      <c r="K22" s="8">
        <v>289.83</v>
      </c>
      <c r="L22" s="8">
        <v>1.26</v>
      </c>
      <c r="M22" s="8">
        <v>121.38</v>
      </c>
      <c r="N22" s="8">
        <v>114.34</v>
      </c>
      <c r="O22" s="8">
        <f t="shared" si="0"/>
        <v>794.73</v>
      </c>
      <c r="P22" s="12"/>
      <c r="R22" s="59">
        <f t="shared" si="1"/>
        <v>132.58250000000001</v>
      </c>
      <c r="S22" s="59">
        <f t="shared" si="2"/>
        <v>98.861000000000004</v>
      </c>
      <c r="T22" s="59">
        <f t="shared" si="3"/>
        <v>37.743000000000002</v>
      </c>
      <c r="U22" s="59">
        <f t="shared" si="4"/>
        <v>289.83359999999999</v>
      </c>
      <c r="V22" s="59">
        <f t="shared" si="5"/>
        <v>121.3758</v>
      </c>
      <c r="W22" s="59">
        <f t="shared" si="6"/>
        <v>114.34</v>
      </c>
      <c r="X22" s="59">
        <f t="shared" si="7"/>
        <v>794.73590000000002</v>
      </c>
      <c r="Y22" s="59">
        <f t="shared" si="8"/>
        <v>5.8999999999969077E-3</v>
      </c>
      <c r="AA22" s="59">
        <f t="shared" si="9"/>
        <v>-2.4999999999977263E-3</v>
      </c>
      <c r="AB22" s="59">
        <f t="shared" si="10"/>
        <v>-1.0000000000047748E-3</v>
      </c>
      <c r="AC22" s="59">
        <f t="shared" si="11"/>
        <v>-3.0000000000001137E-3</v>
      </c>
      <c r="AD22" s="59">
        <f t="shared" si="12"/>
        <v>3.6000000000058208E-3</v>
      </c>
      <c r="AE22" s="59">
        <f t="shared" si="13"/>
        <v>4.199999999997317E-3</v>
      </c>
      <c r="AF22" s="59">
        <f t="shared" si="14"/>
        <v>0</v>
      </c>
      <c r="AG22" s="59">
        <f t="shared" si="15"/>
        <v>-5.8999999999969077E-3</v>
      </c>
    </row>
    <row r="23" spans="2:33" x14ac:dyDescent="0.25">
      <c r="B23" s="7" t="s">
        <v>17</v>
      </c>
      <c r="C23" s="8">
        <v>1.34</v>
      </c>
      <c r="D23" s="8">
        <v>98.16</v>
      </c>
      <c r="E23" s="8">
        <v>1.33</v>
      </c>
      <c r="F23" s="8">
        <v>90.68</v>
      </c>
      <c r="G23" s="8">
        <v>2.21</v>
      </c>
      <c r="H23" s="8">
        <v>60.44</v>
      </c>
      <c r="I23" s="2" t="s">
        <v>42</v>
      </c>
      <c r="J23" s="8">
        <v>1.88</v>
      </c>
      <c r="K23" s="8">
        <v>240.04</v>
      </c>
      <c r="L23" s="8">
        <v>0.91</v>
      </c>
      <c r="M23" s="8">
        <v>87.66</v>
      </c>
      <c r="N23" s="8">
        <v>114.34</v>
      </c>
      <c r="O23" s="8">
        <f t="shared" si="0"/>
        <v>691.32</v>
      </c>
      <c r="P23" s="12"/>
      <c r="R23" s="59">
        <f t="shared" si="1"/>
        <v>98.155000000000001</v>
      </c>
      <c r="S23" s="59">
        <f t="shared" si="2"/>
        <v>90.679400000000015</v>
      </c>
      <c r="T23" s="59">
        <f t="shared" si="3"/>
        <v>60.4435</v>
      </c>
      <c r="U23" s="59">
        <f t="shared" si="4"/>
        <v>240.0384</v>
      </c>
      <c r="V23" s="59">
        <f t="shared" si="5"/>
        <v>87.660300000000007</v>
      </c>
      <c r="W23" s="59">
        <f t="shared" si="6"/>
        <v>114.34</v>
      </c>
      <c r="X23" s="59">
        <f t="shared" si="7"/>
        <v>691.31659999999999</v>
      </c>
      <c r="Y23" s="59">
        <f t="shared" si="8"/>
        <v>-3.4000000000560249E-3</v>
      </c>
      <c r="AA23" s="59">
        <f t="shared" si="9"/>
        <v>4.9999999999954525E-3</v>
      </c>
      <c r="AB23" s="59">
        <f t="shared" si="10"/>
        <v>5.9999999999149622E-4</v>
      </c>
      <c r="AC23" s="59">
        <f t="shared" si="11"/>
        <v>-3.5000000000025011E-3</v>
      </c>
      <c r="AD23" s="59">
        <f t="shared" si="12"/>
        <v>-1.5999999999962711E-3</v>
      </c>
      <c r="AE23" s="59">
        <f t="shared" si="13"/>
        <v>-3.0000000000995897E-4</v>
      </c>
      <c r="AF23" s="59">
        <f t="shared" si="14"/>
        <v>0</v>
      </c>
      <c r="AG23" s="59">
        <f t="shared" si="15"/>
        <v>3.4000000000560249E-3</v>
      </c>
    </row>
    <row r="24" spans="2:33" x14ac:dyDescent="0.25">
      <c r="B24" s="7" t="s">
        <v>18</v>
      </c>
      <c r="C24" s="8">
        <v>1.52</v>
      </c>
      <c r="D24" s="8">
        <v>111.34</v>
      </c>
      <c r="E24" s="8">
        <v>1.51</v>
      </c>
      <c r="F24" s="8">
        <v>102.95</v>
      </c>
      <c r="G24" s="8">
        <v>2.82</v>
      </c>
      <c r="H24" s="8">
        <v>77.13</v>
      </c>
      <c r="I24" s="2" t="s">
        <v>43</v>
      </c>
      <c r="J24" s="8">
        <v>2.12</v>
      </c>
      <c r="K24" s="8">
        <v>270.68</v>
      </c>
      <c r="L24" s="8">
        <v>0.68</v>
      </c>
      <c r="M24" s="8">
        <v>65.5</v>
      </c>
      <c r="N24" s="8">
        <v>114.34</v>
      </c>
      <c r="O24" s="8">
        <f t="shared" si="0"/>
        <v>741.94</v>
      </c>
      <c r="P24" s="12"/>
      <c r="R24" s="59">
        <f t="shared" si="1"/>
        <v>111.34</v>
      </c>
      <c r="S24" s="59">
        <f t="shared" si="2"/>
        <v>102.95180000000001</v>
      </c>
      <c r="T24" s="59">
        <f t="shared" si="3"/>
        <v>77.126999999999995</v>
      </c>
      <c r="U24" s="59">
        <f t="shared" si="4"/>
        <v>270.6816</v>
      </c>
      <c r="V24" s="59">
        <f t="shared" si="5"/>
        <v>65.504400000000004</v>
      </c>
      <c r="W24" s="59">
        <f t="shared" si="6"/>
        <v>114.34</v>
      </c>
      <c r="X24" s="59">
        <f t="shared" si="7"/>
        <v>741.9448000000001</v>
      </c>
      <c r="Y24" s="59">
        <f t="shared" si="8"/>
        <v>4.8000000000456566E-3</v>
      </c>
      <c r="AA24" s="59">
        <f t="shared" si="9"/>
        <v>0</v>
      </c>
      <c r="AB24" s="59">
        <f t="shared" si="10"/>
        <v>-1.8000000000029104E-3</v>
      </c>
      <c r="AC24" s="59">
        <f t="shared" si="11"/>
        <v>3.0000000000001137E-3</v>
      </c>
      <c r="AD24" s="59">
        <f t="shared" si="12"/>
        <v>1.5999999999962711E-3</v>
      </c>
      <c r="AE24" s="59">
        <f t="shared" si="13"/>
        <v>-4.4000000000039563E-3</v>
      </c>
      <c r="AF24" s="59">
        <f t="shared" si="14"/>
        <v>0</v>
      </c>
      <c r="AG24" s="59">
        <f t="shared" si="15"/>
        <v>-4.8000000000456566E-3</v>
      </c>
    </row>
    <row r="25" spans="2:33" x14ac:dyDescent="0.25">
      <c r="B25" s="7" t="s">
        <v>27</v>
      </c>
      <c r="C25" s="8">
        <v>1.58</v>
      </c>
      <c r="D25" s="8">
        <v>115.74</v>
      </c>
      <c r="E25" s="8">
        <v>1.55</v>
      </c>
      <c r="F25" s="8">
        <v>105.68</v>
      </c>
      <c r="G25" s="8">
        <v>1.93</v>
      </c>
      <c r="H25" s="8">
        <v>52.79</v>
      </c>
      <c r="I25" s="2" t="s">
        <v>44</v>
      </c>
      <c r="J25" s="8">
        <v>1.76</v>
      </c>
      <c r="K25" s="8">
        <v>224.72</v>
      </c>
      <c r="L25" s="8"/>
      <c r="M25" s="8"/>
      <c r="N25" s="8">
        <v>114.34</v>
      </c>
      <c r="O25" s="8">
        <f t="shared" si="0"/>
        <v>613.2700000000001</v>
      </c>
      <c r="P25" s="12"/>
      <c r="R25" s="59">
        <f t="shared" si="1"/>
        <v>115.735</v>
      </c>
      <c r="S25" s="59">
        <f t="shared" si="2"/>
        <v>105.67900000000002</v>
      </c>
      <c r="T25" s="59">
        <f t="shared" si="3"/>
        <v>52.785499999999999</v>
      </c>
      <c r="U25" s="59">
        <f t="shared" si="4"/>
        <v>224.71680000000001</v>
      </c>
      <c r="V25" s="59">
        <f t="shared" si="5"/>
        <v>0</v>
      </c>
      <c r="W25" s="59">
        <f t="shared" si="6"/>
        <v>114.34</v>
      </c>
      <c r="X25" s="59">
        <f t="shared" si="7"/>
        <v>613.25630000000001</v>
      </c>
      <c r="Y25" s="59">
        <f t="shared" si="8"/>
        <v>-1.3700000000085311E-2</v>
      </c>
      <c r="AA25" s="59">
        <f t="shared" si="9"/>
        <v>4.9999999999954525E-3</v>
      </c>
      <c r="AB25" s="59">
        <f t="shared" si="10"/>
        <v>9.9999999999056399E-4</v>
      </c>
      <c r="AC25" s="59">
        <f t="shared" si="11"/>
        <v>4.5000000000001705E-3</v>
      </c>
      <c r="AD25" s="59">
        <f t="shared" si="12"/>
        <v>-3.1999999999925421E-3</v>
      </c>
      <c r="AE25" s="59">
        <f t="shared" si="13"/>
        <v>0</v>
      </c>
      <c r="AF25" s="59">
        <f t="shared" si="14"/>
        <v>0</v>
      </c>
      <c r="AG25" s="59">
        <f t="shared" si="15"/>
        <v>1.3700000000085311E-2</v>
      </c>
    </row>
    <row r="26" spans="2:33" x14ac:dyDescent="0.25">
      <c r="B26" s="7" t="s">
        <v>19</v>
      </c>
      <c r="C26" s="8">
        <v>1.1000000000000001</v>
      </c>
      <c r="D26" s="8">
        <v>80.58</v>
      </c>
      <c r="E26" s="8">
        <v>1.0900000000000001</v>
      </c>
      <c r="F26" s="8">
        <v>74.319999999999993</v>
      </c>
      <c r="G26" s="8">
        <v>2.7</v>
      </c>
      <c r="H26" s="8">
        <v>73.849999999999994</v>
      </c>
      <c r="I26" s="2" t="s">
        <v>45</v>
      </c>
      <c r="J26" s="8">
        <v>1.97</v>
      </c>
      <c r="K26" s="8">
        <v>251.53</v>
      </c>
      <c r="L26" s="8"/>
      <c r="M26" s="8"/>
      <c r="N26" s="8">
        <v>114.34</v>
      </c>
      <c r="O26" s="8">
        <f t="shared" si="0"/>
        <v>594.62</v>
      </c>
      <c r="P26" s="12"/>
      <c r="R26" s="59">
        <f t="shared" si="1"/>
        <v>80.575000000000003</v>
      </c>
      <c r="S26" s="59">
        <f t="shared" si="2"/>
        <v>74.316200000000009</v>
      </c>
      <c r="T26" s="59">
        <f t="shared" si="3"/>
        <v>73.845000000000013</v>
      </c>
      <c r="U26" s="59">
        <f t="shared" si="4"/>
        <v>251.52960000000002</v>
      </c>
      <c r="V26" s="59">
        <f t="shared" si="5"/>
        <v>0</v>
      </c>
      <c r="W26" s="59">
        <f t="shared" si="6"/>
        <v>114.34</v>
      </c>
      <c r="X26" s="59">
        <f t="shared" si="7"/>
        <v>594.60580000000004</v>
      </c>
      <c r="Y26" s="59">
        <f t="shared" si="8"/>
        <v>-1.41999999999598E-2</v>
      </c>
      <c r="AA26" s="59">
        <f t="shared" si="9"/>
        <v>4.9999999999954525E-3</v>
      </c>
      <c r="AB26" s="59">
        <f t="shared" si="10"/>
        <v>3.7999999999840384E-3</v>
      </c>
      <c r="AC26" s="59">
        <f t="shared" si="11"/>
        <v>4.9999999999812417E-3</v>
      </c>
      <c r="AD26" s="59">
        <f t="shared" si="12"/>
        <v>-3.9999999998485691E-4</v>
      </c>
      <c r="AE26" s="59">
        <f t="shared" si="13"/>
        <v>0</v>
      </c>
      <c r="AF26" s="59">
        <f t="shared" si="14"/>
        <v>0</v>
      </c>
      <c r="AG26" s="59">
        <f t="shared" si="15"/>
        <v>1.41999999999598E-2</v>
      </c>
    </row>
    <row r="27" spans="2:33" x14ac:dyDescent="0.25">
      <c r="B27" s="7" t="s">
        <v>20</v>
      </c>
      <c r="C27" s="8">
        <v>1.07</v>
      </c>
      <c r="D27" s="8">
        <v>78.38</v>
      </c>
      <c r="E27" s="8">
        <v>1.1200000000000001</v>
      </c>
      <c r="F27" s="8">
        <v>76.36</v>
      </c>
      <c r="G27" s="8">
        <v>3.34</v>
      </c>
      <c r="H27" s="8">
        <v>91.35</v>
      </c>
      <c r="I27" s="2" t="s">
        <v>46</v>
      </c>
      <c r="J27" s="8">
        <v>1.64</v>
      </c>
      <c r="K27" s="8">
        <v>209.4</v>
      </c>
      <c r="L27" s="8"/>
      <c r="M27" s="8"/>
      <c r="N27" s="8">
        <v>114.34</v>
      </c>
      <c r="O27" s="8">
        <f t="shared" si="0"/>
        <v>569.83000000000004</v>
      </c>
      <c r="P27" s="12"/>
      <c r="R27" s="59">
        <f t="shared" si="1"/>
        <v>78.377499999999998</v>
      </c>
      <c r="S27" s="59">
        <f t="shared" si="2"/>
        <v>76.36160000000001</v>
      </c>
      <c r="T27" s="59">
        <f t="shared" si="3"/>
        <v>91.349000000000004</v>
      </c>
      <c r="U27" s="59">
        <f t="shared" si="4"/>
        <v>209.39519999999999</v>
      </c>
      <c r="V27" s="59">
        <f t="shared" si="5"/>
        <v>0</v>
      </c>
      <c r="W27" s="59">
        <f t="shared" si="6"/>
        <v>114.34</v>
      </c>
      <c r="X27" s="59">
        <f t="shared" si="7"/>
        <v>569.82330000000002</v>
      </c>
      <c r="Y27" s="59">
        <f t="shared" si="8"/>
        <v>-6.700000000023465E-3</v>
      </c>
      <c r="AA27" s="59">
        <f t="shared" si="9"/>
        <v>2.4999999999977263E-3</v>
      </c>
      <c r="AB27" s="59">
        <f t="shared" si="10"/>
        <v>-1.6000000000104819E-3</v>
      </c>
      <c r="AC27" s="59">
        <f t="shared" si="11"/>
        <v>9.9999999999056399E-4</v>
      </c>
      <c r="AD27" s="59">
        <f t="shared" si="12"/>
        <v>-4.8000000000172349E-3</v>
      </c>
      <c r="AE27" s="59">
        <f t="shared" si="13"/>
        <v>0</v>
      </c>
      <c r="AF27" s="59">
        <f t="shared" si="14"/>
        <v>0</v>
      </c>
      <c r="AG27" s="59">
        <f t="shared" si="15"/>
        <v>6.700000000023465E-3</v>
      </c>
    </row>
    <row r="28" spans="2:33" x14ac:dyDescent="0.25">
      <c r="B28" s="7" t="s">
        <v>21</v>
      </c>
      <c r="C28" s="8">
        <v>1.34</v>
      </c>
      <c r="D28" s="8">
        <v>98.16</v>
      </c>
      <c r="E28" s="8">
        <v>1.37</v>
      </c>
      <c r="F28" s="8">
        <v>93.41</v>
      </c>
      <c r="G28" s="8">
        <v>2.83</v>
      </c>
      <c r="H28" s="8">
        <v>77.400000000000006</v>
      </c>
      <c r="I28" s="2" t="s">
        <v>47</v>
      </c>
      <c r="J28" s="8">
        <v>1.63</v>
      </c>
      <c r="K28" s="8">
        <v>208.12</v>
      </c>
      <c r="L28" s="8"/>
      <c r="M28" s="8"/>
      <c r="N28" s="8">
        <v>114.34</v>
      </c>
      <c r="O28" s="8">
        <f t="shared" si="0"/>
        <v>591.43000000000006</v>
      </c>
      <c r="P28" s="12"/>
      <c r="R28" s="59">
        <f t="shared" si="1"/>
        <v>98.155000000000001</v>
      </c>
      <c r="S28" s="59">
        <f t="shared" si="2"/>
        <v>93.406600000000012</v>
      </c>
      <c r="T28" s="59">
        <f t="shared" si="3"/>
        <v>77.400500000000008</v>
      </c>
      <c r="U28" s="59">
        <f t="shared" si="4"/>
        <v>208.11840000000001</v>
      </c>
      <c r="V28" s="59">
        <f t="shared" si="5"/>
        <v>0</v>
      </c>
      <c r="W28" s="59">
        <f t="shared" si="6"/>
        <v>114.34</v>
      </c>
      <c r="X28" s="59">
        <f t="shared" si="7"/>
        <v>591.42050000000006</v>
      </c>
      <c r="Y28" s="59">
        <f t="shared" si="8"/>
        <v>-9.5000000000027285E-3</v>
      </c>
      <c r="AA28" s="59">
        <f t="shared" si="9"/>
        <v>4.9999999999954525E-3</v>
      </c>
      <c r="AB28" s="59">
        <f t="shared" si="10"/>
        <v>3.3999999999849706E-3</v>
      </c>
      <c r="AC28" s="59">
        <f t="shared" si="11"/>
        <v>-5.0000000000238742E-4</v>
      </c>
      <c r="AD28" s="59">
        <f t="shared" si="12"/>
        <v>-1.5999999999962711E-3</v>
      </c>
      <c r="AE28" s="59">
        <f t="shared" si="13"/>
        <v>0</v>
      </c>
      <c r="AF28" s="59">
        <f t="shared" si="14"/>
        <v>0</v>
      </c>
      <c r="AG28" s="59">
        <f t="shared" si="15"/>
        <v>9.5000000000027285E-3</v>
      </c>
    </row>
    <row r="29" spans="2:33" x14ac:dyDescent="0.25">
      <c r="B29" s="7" t="s">
        <v>22</v>
      </c>
      <c r="C29" s="8">
        <v>1.44</v>
      </c>
      <c r="D29" s="8">
        <v>105.48</v>
      </c>
      <c r="E29" s="8">
        <v>1.46</v>
      </c>
      <c r="F29" s="8">
        <v>99.54</v>
      </c>
      <c r="G29" s="8">
        <v>3.5</v>
      </c>
      <c r="H29" s="8">
        <v>95.73</v>
      </c>
      <c r="I29" s="2" t="s">
        <v>48</v>
      </c>
      <c r="J29" s="8">
        <v>1.35</v>
      </c>
      <c r="K29" s="8">
        <v>172.37</v>
      </c>
      <c r="L29" s="8"/>
      <c r="M29" s="8"/>
      <c r="N29" s="8">
        <v>114.34</v>
      </c>
      <c r="O29" s="8">
        <f t="shared" si="0"/>
        <v>587.46</v>
      </c>
      <c r="P29" s="12"/>
      <c r="R29" s="59">
        <f t="shared" si="1"/>
        <v>105.47999999999999</v>
      </c>
      <c r="S29" s="59">
        <f t="shared" si="2"/>
        <v>99.542800000000014</v>
      </c>
      <c r="T29" s="59">
        <f t="shared" si="3"/>
        <v>95.725000000000009</v>
      </c>
      <c r="U29" s="59">
        <f t="shared" si="4"/>
        <v>172.36800000000002</v>
      </c>
      <c r="V29" s="59">
        <f t="shared" si="5"/>
        <v>0</v>
      </c>
      <c r="W29" s="59">
        <f t="shared" si="6"/>
        <v>114.34</v>
      </c>
      <c r="X29" s="59">
        <f t="shared" si="7"/>
        <v>587.45580000000007</v>
      </c>
      <c r="Y29" s="59">
        <f t="shared" si="8"/>
        <v>-4.1999999999688953E-3</v>
      </c>
      <c r="AA29" s="59">
        <f t="shared" si="9"/>
        <v>0</v>
      </c>
      <c r="AB29" s="59">
        <f t="shared" si="10"/>
        <v>-2.8000000000076852E-3</v>
      </c>
      <c r="AC29" s="59">
        <f t="shared" si="11"/>
        <v>4.9999999999954525E-3</v>
      </c>
      <c r="AD29" s="59">
        <f t="shared" si="12"/>
        <v>-1.999999999981128E-3</v>
      </c>
      <c r="AE29" s="59">
        <f t="shared" si="13"/>
        <v>0</v>
      </c>
      <c r="AF29" s="59">
        <f t="shared" si="14"/>
        <v>0</v>
      </c>
      <c r="AG29" s="59">
        <f t="shared" si="15"/>
        <v>4.1999999999688953E-3</v>
      </c>
    </row>
    <row r="30" spans="2:33" x14ac:dyDescent="0.25">
      <c r="B30" s="7" t="s">
        <v>23</v>
      </c>
      <c r="C30" s="8">
        <v>1.03</v>
      </c>
      <c r="D30" s="8">
        <v>75.45</v>
      </c>
      <c r="E30" s="8">
        <v>1.05</v>
      </c>
      <c r="F30" s="8">
        <v>71.59</v>
      </c>
      <c r="G30" s="8">
        <v>3.98</v>
      </c>
      <c r="H30" s="8">
        <v>108.85</v>
      </c>
      <c r="I30" s="2" t="s">
        <v>49</v>
      </c>
      <c r="J30" s="8">
        <v>1.77</v>
      </c>
      <c r="K30" s="8">
        <v>225.99</v>
      </c>
      <c r="L30" s="8"/>
      <c r="M30" s="8"/>
      <c r="N30" s="8">
        <v>114.34</v>
      </c>
      <c r="O30" s="8">
        <f t="shared" si="0"/>
        <v>596.22</v>
      </c>
      <c r="P30" s="12"/>
      <c r="R30" s="59">
        <f t="shared" si="1"/>
        <v>75.447500000000005</v>
      </c>
      <c r="S30" s="59">
        <f t="shared" si="2"/>
        <v>71.589000000000013</v>
      </c>
      <c r="T30" s="59">
        <f t="shared" si="3"/>
        <v>108.85300000000001</v>
      </c>
      <c r="U30" s="59">
        <f t="shared" si="4"/>
        <v>225.99360000000001</v>
      </c>
      <c r="V30" s="59">
        <f t="shared" si="5"/>
        <v>0</v>
      </c>
      <c r="W30" s="59">
        <f t="shared" si="6"/>
        <v>114.34</v>
      </c>
      <c r="X30" s="59">
        <f t="shared" si="7"/>
        <v>596.22310000000004</v>
      </c>
      <c r="Y30" s="59">
        <f t="shared" si="8"/>
        <v>3.1000000000176442E-3</v>
      </c>
      <c r="AA30" s="59">
        <f t="shared" si="9"/>
        <v>2.4999999999977263E-3</v>
      </c>
      <c r="AB30" s="59">
        <f t="shared" si="10"/>
        <v>9.9999999999056399E-4</v>
      </c>
      <c r="AC30" s="59">
        <f t="shared" si="11"/>
        <v>-3.0000000000143245E-3</v>
      </c>
      <c r="AD30" s="59">
        <f t="shared" si="12"/>
        <v>3.6000000000058208E-3</v>
      </c>
      <c r="AE30" s="59">
        <f t="shared" si="13"/>
        <v>0</v>
      </c>
      <c r="AF30" s="59">
        <f t="shared" si="14"/>
        <v>0</v>
      </c>
      <c r="AG30" s="59">
        <f t="shared" si="15"/>
        <v>-3.1000000000176442E-3</v>
      </c>
    </row>
    <row r="31" spans="2:33" x14ac:dyDescent="0.25">
      <c r="B31" s="7" t="s">
        <v>24</v>
      </c>
      <c r="C31" s="8">
        <v>1.2</v>
      </c>
      <c r="D31" s="8">
        <v>87.9</v>
      </c>
      <c r="E31" s="8">
        <v>1.23</v>
      </c>
      <c r="F31" s="8">
        <v>83.86</v>
      </c>
      <c r="G31" s="8"/>
      <c r="H31" s="8"/>
      <c r="I31" s="2" t="s">
        <v>50</v>
      </c>
      <c r="J31" s="8">
        <v>1.53</v>
      </c>
      <c r="K31" s="8">
        <v>195.35</v>
      </c>
      <c r="L31" s="8"/>
      <c r="M31" s="8"/>
      <c r="N31" s="8">
        <v>114.34</v>
      </c>
      <c r="O31" s="8">
        <f t="shared" si="0"/>
        <v>481.45000000000005</v>
      </c>
      <c r="P31" s="12"/>
      <c r="R31" s="59">
        <f t="shared" si="1"/>
        <v>87.899999999999991</v>
      </c>
      <c r="S31" s="59">
        <f t="shared" si="2"/>
        <v>83.861400000000003</v>
      </c>
      <c r="T31" s="59">
        <f t="shared" si="3"/>
        <v>0</v>
      </c>
      <c r="U31" s="59">
        <f t="shared" si="4"/>
        <v>195.35040000000001</v>
      </c>
      <c r="V31" s="59">
        <f t="shared" si="5"/>
        <v>0</v>
      </c>
      <c r="W31" s="59">
        <f t="shared" si="6"/>
        <v>114.34</v>
      </c>
      <c r="X31" s="59">
        <f t="shared" si="7"/>
        <v>481.45180000000005</v>
      </c>
      <c r="Y31" s="59">
        <f t="shared" si="8"/>
        <v>1.8000000000029104E-3</v>
      </c>
      <c r="AA31" s="59">
        <f t="shared" si="9"/>
        <v>0</v>
      </c>
      <c r="AB31" s="59">
        <f t="shared" si="10"/>
        <v>-1.4000000000038426E-3</v>
      </c>
      <c r="AC31" s="59">
        <f t="shared" si="11"/>
        <v>0</v>
      </c>
      <c r="AD31" s="59">
        <f t="shared" si="12"/>
        <v>4.0000000001327862E-4</v>
      </c>
      <c r="AE31" s="59">
        <f t="shared" si="13"/>
        <v>0</v>
      </c>
      <c r="AF31" s="59">
        <f t="shared" si="14"/>
        <v>0</v>
      </c>
      <c r="AG31" s="59">
        <f t="shared" si="15"/>
        <v>-1.8000000000029104E-3</v>
      </c>
    </row>
    <row r="32" spans="2:33" x14ac:dyDescent="0.25">
      <c r="B32" s="7" t="s">
        <v>25</v>
      </c>
      <c r="C32" s="8">
        <v>1.4</v>
      </c>
      <c r="D32" s="8">
        <v>102.55</v>
      </c>
      <c r="E32" s="8">
        <v>1.42</v>
      </c>
      <c r="F32" s="8">
        <v>96.82</v>
      </c>
      <c r="G32" s="8"/>
      <c r="H32" s="8"/>
      <c r="I32" s="2" t="s">
        <v>51</v>
      </c>
      <c r="J32" s="8">
        <v>1.47</v>
      </c>
      <c r="K32" s="8">
        <v>187.69</v>
      </c>
      <c r="L32" s="8"/>
      <c r="M32" s="8"/>
      <c r="N32" s="8">
        <v>114.34</v>
      </c>
      <c r="O32" s="8">
        <f t="shared" si="0"/>
        <v>501.4</v>
      </c>
      <c r="P32" s="12"/>
      <c r="R32" s="59">
        <f t="shared" si="1"/>
        <v>102.55</v>
      </c>
      <c r="S32" s="59">
        <f t="shared" si="2"/>
        <v>96.815600000000003</v>
      </c>
      <c r="T32" s="59">
        <f t="shared" si="3"/>
        <v>0</v>
      </c>
      <c r="U32" s="59">
        <f t="shared" si="4"/>
        <v>187.68960000000001</v>
      </c>
      <c r="V32" s="59">
        <f t="shared" si="5"/>
        <v>0</v>
      </c>
      <c r="W32" s="59">
        <f t="shared" si="6"/>
        <v>114.34</v>
      </c>
      <c r="X32" s="59">
        <f t="shared" si="7"/>
        <v>501.39520000000005</v>
      </c>
      <c r="Y32" s="59">
        <f t="shared" si="8"/>
        <v>-4.7999999999319698E-3</v>
      </c>
      <c r="AA32" s="59">
        <f t="shared" si="9"/>
        <v>0</v>
      </c>
      <c r="AB32" s="59">
        <f t="shared" si="10"/>
        <v>4.3999999999897454E-3</v>
      </c>
      <c r="AC32" s="59">
        <f t="shared" si="11"/>
        <v>0</v>
      </c>
      <c r="AD32" s="59">
        <f t="shared" si="12"/>
        <v>-3.9999999998485691E-4</v>
      </c>
      <c r="AE32" s="59">
        <f t="shared" si="13"/>
        <v>0</v>
      </c>
      <c r="AF32" s="59">
        <f t="shared" si="14"/>
        <v>0</v>
      </c>
      <c r="AG32" s="59">
        <f t="shared" si="15"/>
        <v>4.7999999999319698E-3</v>
      </c>
    </row>
    <row r="33" spans="2:33" x14ac:dyDescent="0.25">
      <c r="B33" s="7" t="s">
        <v>26</v>
      </c>
      <c r="C33" s="8">
        <v>1.47</v>
      </c>
      <c r="D33" s="8">
        <v>107.68</v>
      </c>
      <c r="E33" s="8">
        <v>1.47</v>
      </c>
      <c r="F33" s="8">
        <v>100.22</v>
      </c>
      <c r="G33" s="8"/>
      <c r="H33" s="8"/>
      <c r="I33" s="2" t="s">
        <v>52</v>
      </c>
      <c r="J33" s="8">
        <v>1.03</v>
      </c>
      <c r="K33" s="8">
        <v>131.51</v>
      </c>
      <c r="L33" s="8"/>
      <c r="M33" s="8"/>
      <c r="N33" s="8">
        <v>114.34</v>
      </c>
      <c r="O33" s="8">
        <f t="shared" si="0"/>
        <v>453.75</v>
      </c>
      <c r="P33" s="12"/>
      <c r="R33" s="59">
        <f t="shared" si="1"/>
        <v>107.67749999999999</v>
      </c>
      <c r="S33" s="59">
        <f t="shared" si="2"/>
        <v>100.22460000000001</v>
      </c>
      <c r="T33" s="59">
        <f t="shared" si="3"/>
        <v>0</v>
      </c>
      <c r="U33" s="59">
        <f t="shared" si="4"/>
        <v>131.5104</v>
      </c>
      <c r="V33" s="59">
        <f t="shared" si="5"/>
        <v>0</v>
      </c>
      <c r="W33" s="59">
        <f t="shared" si="6"/>
        <v>114.34</v>
      </c>
      <c r="X33" s="59">
        <f t="shared" si="7"/>
        <v>453.75250000000005</v>
      </c>
      <c r="Y33" s="59">
        <f t="shared" si="8"/>
        <v>2.5000000000545697E-3</v>
      </c>
      <c r="AA33" s="59">
        <f t="shared" si="9"/>
        <v>2.5000000000119371E-3</v>
      </c>
      <c r="AB33" s="59">
        <f t="shared" si="10"/>
        <v>-4.6000000000105956E-3</v>
      </c>
      <c r="AC33" s="59">
        <f t="shared" si="11"/>
        <v>0</v>
      </c>
      <c r="AD33" s="59">
        <f t="shared" si="12"/>
        <v>4.0000000001327862E-4</v>
      </c>
      <c r="AE33" s="59">
        <f t="shared" si="13"/>
        <v>0</v>
      </c>
      <c r="AF33" s="59">
        <f t="shared" si="14"/>
        <v>0</v>
      </c>
      <c r="AG33" s="59">
        <f t="shared" si="15"/>
        <v>-2.5000000000545697E-3</v>
      </c>
    </row>
    <row r="34" spans="2:33" x14ac:dyDescent="0.25">
      <c r="B34" s="7" t="s">
        <v>28</v>
      </c>
      <c r="C34" s="8">
        <v>1.02</v>
      </c>
      <c r="D34" s="8">
        <v>74.72</v>
      </c>
      <c r="E34" s="8">
        <v>1.03</v>
      </c>
      <c r="F34" s="8">
        <v>70.23</v>
      </c>
      <c r="G34" s="8"/>
      <c r="H34" s="8"/>
      <c r="I34" s="2" t="s">
        <v>53</v>
      </c>
      <c r="J34" s="8">
        <v>1.27</v>
      </c>
      <c r="K34" s="8">
        <v>162.15</v>
      </c>
      <c r="L34" s="8"/>
      <c r="M34" s="8"/>
      <c r="N34" s="8">
        <v>114.34</v>
      </c>
      <c r="O34" s="8">
        <f t="shared" si="0"/>
        <v>421.44000000000005</v>
      </c>
      <c r="P34" s="12"/>
      <c r="R34" s="59">
        <f t="shared" si="1"/>
        <v>74.715000000000003</v>
      </c>
      <c r="S34" s="59">
        <f t="shared" si="2"/>
        <v>70.225400000000008</v>
      </c>
      <c r="T34" s="59">
        <f t="shared" si="3"/>
        <v>0</v>
      </c>
      <c r="U34" s="59">
        <f t="shared" si="4"/>
        <v>162.15360000000001</v>
      </c>
      <c r="V34" s="59">
        <f t="shared" si="5"/>
        <v>0</v>
      </c>
      <c r="W34" s="59">
        <f t="shared" si="6"/>
        <v>114.34</v>
      </c>
      <c r="X34" s="59">
        <f t="shared" si="7"/>
        <v>421.43400000000008</v>
      </c>
      <c r="Y34" s="59">
        <f t="shared" si="8"/>
        <v>-5.9999999999718057E-3</v>
      </c>
      <c r="AA34" s="59">
        <f t="shared" si="9"/>
        <v>4.9999999999954525E-3</v>
      </c>
      <c r="AB34" s="59">
        <f t="shared" si="10"/>
        <v>4.5999999999963848E-3</v>
      </c>
      <c r="AC34" s="59">
        <f t="shared" si="11"/>
        <v>0</v>
      </c>
      <c r="AD34" s="59">
        <f t="shared" si="12"/>
        <v>3.6000000000058208E-3</v>
      </c>
      <c r="AE34" s="59">
        <f t="shared" si="13"/>
        <v>0</v>
      </c>
      <c r="AF34" s="59">
        <f t="shared" si="14"/>
        <v>0</v>
      </c>
      <c r="AG34" s="59">
        <f t="shared" si="15"/>
        <v>5.9999999999718057E-3</v>
      </c>
    </row>
    <row r="35" spans="2:33" x14ac:dyDescent="0.25">
      <c r="B35" s="7" t="s">
        <v>29</v>
      </c>
      <c r="C35" s="2"/>
      <c r="D35" s="2"/>
      <c r="E35" s="2"/>
      <c r="F35" s="2"/>
      <c r="G35" s="2"/>
      <c r="H35" s="2"/>
      <c r="I35" s="2" t="s">
        <v>54</v>
      </c>
      <c r="J35" s="8">
        <v>0.89</v>
      </c>
      <c r="K35" s="8">
        <v>113.64</v>
      </c>
      <c r="L35" s="8"/>
      <c r="M35" s="8"/>
      <c r="N35" s="8">
        <v>114.34</v>
      </c>
      <c r="O35" s="8">
        <f t="shared" si="0"/>
        <v>227.98000000000002</v>
      </c>
      <c r="P35" s="12"/>
      <c r="U35" s="59">
        <f t="shared" si="4"/>
        <v>113.63520000000001</v>
      </c>
      <c r="V35" s="59">
        <f t="shared" si="5"/>
        <v>0</v>
      </c>
      <c r="W35" s="59">
        <f t="shared" si="6"/>
        <v>114.34</v>
      </c>
      <c r="X35" s="59">
        <f t="shared" si="7"/>
        <v>227.97520000000003</v>
      </c>
      <c r="Y35" s="59">
        <f t="shared" si="8"/>
        <v>-4.7999999999888132E-3</v>
      </c>
      <c r="AD35" s="59">
        <f t="shared" si="12"/>
        <v>-4.7999999999888132E-3</v>
      </c>
      <c r="AE35" s="59">
        <f t="shared" si="13"/>
        <v>0</v>
      </c>
      <c r="AF35" s="59">
        <f t="shared" si="14"/>
        <v>0</v>
      </c>
      <c r="AG35" s="59">
        <f t="shared" si="15"/>
        <v>4.7999999999888132E-3</v>
      </c>
    </row>
    <row r="36" spans="2:33" x14ac:dyDescent="0.25">
      <c r="B36" s="7" t="s">
        <v>30</v>
      </c>
      <c r="C36" s="2"/>
      <c r="D36" s="2"/>
      <c r="E36" s="2"/>
      <c r="F36" s="2"/>
      <c r="G36" s="2"/>
      <c r="H36" s="2"/>
      <c r="I36" s="2" t="s">
        <v>55</v>
      </c>
      <c r="J36" s="8">
        <v>0.98</v>
      </c>
      <c r="K36" s="8">
        <v>125.13</v>
      </c>
      <c r="L36" s="8"/>
      <c r="M36" s="8"/>
      <c r="N36" s="8">
        <v>114.34</v>
      </c>
      <c r="O36" s="8">
        <f t="shared" si="0"/>
        <v>239.47</v>
      </c>
      <c r="P36" s="12"/>
      <c r="U36" s="59">
        <f t="shared" si="4"/>
        <v>125.1264</v>
      </c>
      <c r="V36" s="59">
        <f t="shared" si="5"/>
        <v>0</v>
      </c>
      <c r="W36" s="59">
        <f t="shared" si="6"/>
        <v>114.34</v>
      </c>
      <c r="X36" s="59">
        <f t="shared" si="7"/>
        <v>239.46640000000002</v>
      </c>
      <c r="Y36" s="59">
        <f t="shared" si="8"/>
        <v>-3.5999999999773991E-3</v>
      </c>
      <c r="AD36" s="59">
        <f t="shared" si="12"/>
        <v>-3.5999999999916099E-3</v>
      </c>
      <c r="AE36" s="59">
        <f t="shared" si="13"/>
        <v>0</v>
      </c>
      <c r="AF36" s="59">
        <f t="shared" si="14"/>
        <v>0</v>
      </c>
      <c r="AG36" s="59">
        <f t="shared" si="15"/>
        <v>3.5999999999773991E-3</v>
      </c>
    </row>
    <row r="37" spans="2:33" x14ac:dyDescent="0.25">
      <c r="B37" s="7" t="s">
        <v>31</v>
      </c>
      <c r="C37" s="2"/>
      <c r="D37" s="2"/>
      <c r="E37" s="2"/>
      <c r="F37" s="2"/>
      <c r="G37" s="2"/>
      <c r="H37" s="2"/>
      <c r="I37" s="2" t="s">
        <v>56</v>
      </c>
      <c r="J37" s="8">
        <v>0.94</v>
      </c>
      <c r="K37" s="8">
        <v>120.02</v>
      </c>
      <c r="L37" s="8"/>
      <c r="M37" s="8"/>
      <c r="N37" s="8">
        <v>114.34</v>
      </c>
      <c r="O37" s="8">
        <f t="shared" si="0"/>
        <v>234.36</v>
      </c>
      <c r="P37" s="12"/>
      <c r="U37" s="59">
        <f t="shared" si="4"/>
        <v>120.0192</v>
      </c>
      <c r="V37" s="59">
        <f t="shared" si="5"/>
        <v>0</v>
      </c>
      <c r="W37" s="59">
        <f t="shared" si="6"/>
        <v>114.34</v>
      </c>
      <c r="X37" s="59">
        <f t="shared" si="7"/>
        <v>234.35919999999999</v>
      </c>
      <c r="Y37" s="59">
        <f t="shared" si="8"/>
        <v>-8.0000000002655725E-4</v>
      </c>
      <c r="AD37" s="59">
        <f t="shared" si="12"/>
        <v>-7.9999999999813554E-4</v>
      </c>
      <c r="AE37" s="59">
        <f t="shared" si="13"/>
        <v>0</v>
      </c>
      <c r="AF37" s="59">
        <f t="shared" si="14"/>
        <v>0</v>
      </c>
      <c r="AG37" s="59">
        <f t="shared" si="15"/>
        <v>8.0000000002655725E-4</v>
      </c>
    </row>
    <row r="38" spans="2:33" x14ac:dyDescent="0.25">
      <c r="B38" s="7" t="s">
        <v>37</v>
      </c>
      <c r="C38" s="2"/>
      <c r="D38" s="2"/>
      <c r="E38" s="2"/>
      <c r="F38" s="2"/>
      <c r="G38" s="2"/>
      <c r="H38" s="2"/>
      <c r="I38" s="2" t="s">
        <v>57</v>
      </c>
      <c r="J38" s="8">
        <v>1.48</v>
      </c>
      <c r="K38" s="8">
        <v>188.97</v>
      </c>
      <c r="L38" s="8"/>
      <c r="M38" s="8"/>
      <c r="N38" s="8">
        <v>114.34</v>
      </c>
      <c r="O38" s="8">
        <f t="shared" si="0"/>
        <v>303.31</v>
      </c>
      <c r="P38" s="12"/>
      <c r="U38" s="59">
        <f t="shared" si="4"/>
        <v>188.96640000000002</v>
      </c>
      <c r="V38" s="59">
        <f t="shared" si="5"/>
        <v>0</v>
      </c>
      <c r="W38" s="59">
        <f t="shared" si="6"/>
        <v>114.34</v>
      </c>
      <c r="X38" s="59">
        <f t="shared" si="7"/>
        <v>303.30640000000005</v>
      </c>
      <c r="Y38" s="59">
        <f t="shared" si="8"/>
        <v>-3.5999999999489773E-3</v>
      </c>
      <c r="AD38" s="59">
        <f t="shared" si="12"/>
        <v>-3.5999999999773991E-3</v>
      </c>
      <c r="AE38" s="59">
        <f t="shared" si="13"/>
        <v>0</v>
      </c>
      <c r="AF38" s="59">
        <f t="shared" si="14"/>
        <v>0</v>
      </c>
      <c r="AG38" s="59">
        <f t="shared" si="15"/>
        <v>3.5999999999489773E-3</v>
      </c>
    </row>
    <row r="39" spans="2:33" x14ac:dyDescent="0.25">
      <c r="B39" s="7" t="s">
        <v>32</v>
      </c>
      <c r="C39" s="2"/>
      <c r="D39" s="2"/>
      <c r="E39" s="2"/>
      <c r="F39" s="2"/>
      <c r="G39" s="2"/>
      <c r="H39" s="2"/>
      <c r="I39" s="2" t="s">
        <v>58</v>
      </c>
      <c r="J39" s="8">
        <v>1.39</v>
      </c>
      <c r="K39" s="8">
        <v>177.48</v>
      </c>
      <c r="L39" s="8"/>
      <c r="M39" s="8"/>
      <c r="N39" s="8">
        <v>114.34</v>
      </c>
      <c r="O39" s="8">
        <f t="shared" si="0"/>
        <v>291.82</v>
      </c>
      <c r="P39" s="12"/>
      <c r="U39" s="59">
        <f t="shared" si="4"/>
        <v>177.4752</v>
      </c>
      <c r="V39" s="59">
        <f t="shared" si="5"/>
        <v>0</v>
      </c>
      <c r="W39" s="59">
        <f t="shared" si="6"/>
        <v>114.34</v>
      </c>
      <c r="X39" s="59">
        <f t="shared" si="7"/>
        <v>291.8152</v>
      </c>
      <c r="Y39" s="59">
        <f t="shared" si="8"/>
        <v>-4.7999999999888132E-3</v>
      </c>
      <c r="AD39" s="59">
        <f t="shared" si="12"/>
        <v>-4.7999999999888132E-3</v>
      </c>
      <c r="AE39" s="59">
        <f t="shared" si="13"/>
        <v>0</v>
      </c>
      <c r="AF39" s="59">
        <f t="shared" si="14"/>
        <v>0</v>
      </c>
      <c r="AG39" s="59">
        <f t="shared" si="15"/>
        <v>4.7999999999888132E-3</v>
      </c>
    </row>
    <row r="40" spans="2:33" x14ac:dyDescent="0.25">
      <c r="B40" s="7" t="s">
        <v>33</v>
      </c>
      <c r="C40" s="2"/>
      <c r="D40" s="2"/>
      <c r="E40" s="2"/>
      <c r="F40" s="2"/>
      <c r="G40" s="2"/>
      <c r="H40" s="2"/>
      <c r="I40" s="2" t="s">
        <v>59</v>
      </c>
      <c r="J40" s="8">
        <v>1.1499999999999999</v>
      </c>
      <c r="K40" s="8">
        <v>146.83000000000001</v>
      </c>
      <c r="L40" s="8"/>
      <c r="M40" s="8"/>
      <c r="N40" s="8">
        <v>114.34</v>
      </c>
      <c r="O40" s="8">
        <f t="shared" si="0"/>
        <v>261.17</v>
      </c>
      <c r="P40" s="12"/>
      <c r="U40" s="59">
        <f t="shared" si="4"/>
        <v>146.83199999999999</v>
      </c>
      <c r="V40" s="59">
        <f t="shared" si="5"/>
        <v>0</v>
      </c>
      <c r="W40" s="59">
        <f t="shared" si="6"/>
        <v>114.34</v>
      </c>
      <c r="X40" s="59">
        <f t="shared" si="7"/>
        <v>261.17200000000003</v>
      </c>
      <c r="Y40" s="59">
        <f t="shared" si="8"/>
        <v>2.0000000000095497E-3</v>
      </c>
      <c r="AD40" s="59">
        <f t="shared" si="12"/>
        <v>1.999999999981128E-3</v>
      </c>
      <c r="AE40" s="59">
        <f t="shared" si="13"/>
        <v>0</v>
      </c>
      <c r="AF40" s="59">
        <f t="shared" si="14"/>
        <v>0</v>
      </c>
      <c r="AG40" s="59">
        <f t="shared" si="15"/>
        <v>-2.0000000000095497E-3</v>
      </c>
    </row>
    <row r="41" spans="2:33" x14ac:dyDescent="0.25">
      <c r="B41" s="7" t="s">
        <v>34</v>
      </c>
      <c r="C41" s="2"/>
      <c r="D41" s="2"/>
      <c r="E41" s="2"/>
      <c r="F41" s="2"/>
      <c r="G41" s="2"/>
      <c r="H41" s="2"/>
      <c r="I41" s="2" t="s">
        <v>60</v>
      </c>
      <c r="J41" s="8">
        <v>0.67</v>
      </c>
      <c r="K41" s="8">
        <v>85.55</v>
      </c>
      <c r="L41" s="8"/>
      <c r="M41" s="8"/>
      <c r="N41" s="8">
        <v>114.34</v>
      </c>
      <c r="O41" s="8">
        <f t="shared" si="0"/>
        <v>199.89</v>
      </c>
      <c r="P41" s="12"/>
      <c r="U41" s="59">
        <f t="shared" si="4"/>
        <v>85.545600000000007</v>
      </c>
      <c r="V41" s="59">
        <f t="shared" si="5"/>
        <v>0</v>
      </c>
      <c r="W41" s="59">
        <f t="shared" si="6"/>
        <v>114.34</v>
      </c>
      <c r="X41" s="59">
        <f t="shared" si="7"/>
        <v>199.88560000000001</v>
      </c>
      <c r="Y41" s="59">
        <f t="shared" si="8"/>
        <v>-4.3999999999755346E-3</v>
      </c>
      <c r="AD41" s="59">
        <f t="shared" si="12"/>
        <v>-4.3999999999897454E-3</v>
      </c>
      <c r="AE41" s="59">
        <f t="shared" si="13"/>
        <v>0</v>
      </c>
      <c r="AF41" s="59">
        <f t="shared" si="14"/>
        <v>0</v>
      </c>
      <c r="AG41" s="59">
        <f t="shared" si="15"/>
        <v>4.3999999999755346E-3</v>
      </c>
    </row>
    <row r="42" spans="2:33" x14ac:dyDescent="0.25">
      <c r="B42" s="7" t="s">
        <v>35</v>
      </c>
      <c r="C42" s="2"/>
      <c r="D42" s="2"/>
      <c r="E42" s="2"/>
      <c r="F42" s="2"/>
      <c r="G42" s="2"/>
      <c r="H42" s="2"/>
      <c r="I42" s="2" t="s">
        <v>61</v>
      </c>
      <c r="J42" s="8">
        <v>1.07</v>
      </c>
      <c r="K42" s="8">
        <v>136.62</v>
      </c>
      <c r="L42" s="8"/>
      <c r="M42" s="8"/>
      <c r="N42" s="8">
        <v>114.34</v>
      </c>
      <c r="O42" s="8">
        <f t="shared" si="0"/>
        <v>250.96</v>
      </c>
      <c r="P42" s="12"/>
      <c r="U42" s="59">
        <f t="shared" si="4"/>
        <v>136.61760000000001</v>
      </c>
      <c r="V42" s="59">
        <f t="shared" si="5"/>
        <v>0</v>
      </c>
      <c r="W42" s="59">
        <f t="shared" si="6"/>
        <v>114.34</v>
      </c>
      <c r="X42" s="59">
        <f t="shared" si="7"/>
        <v>250.95760000000001</v>
      </c>
      <c r="Y42" s="59">
        <f t="shared" si="8"/>
        <v>-2.3999999999944066E-3</v>
      </c>
      <c r="AD42" s="59">
        <f t="shared" si="12"/>
        <v>-2.3999999999944066E-3</v>
      </c>
      <c r="AE42" s="59">
        <f t="shared" si="13"/>
        <v>0</v>
      </c>
      <c r="AF42" s="59">
        <f t="shared" si="14"/>
        <v>0</v>
      </c>
      <c r="AG42" s="59">
        <f t="shared" si="15"/>
        <v>2.3999999999944066E-3</v>
      </c>
    </row>
    <row r="43" spans="2:33" x14ac:dyDescent="0.25">
      <c r="B43" s="7" t="s">
        <v>36</v>
      </c>
      <c r="C43" s="2"/>
      <c r="D43" s="2"/>
      <c r="E43" s="2"/>
      <c r="F43" s="2"/>
      <c r="G43" s="2"/>
      <c r="H43" s="2"/>
      <c r="I43" s="2" t="s">
        <v>62</v>
      </c>
      <c r="J43" s="8">
        <v>0.62</v>
      </c>
      <c r="K43" s="8">
        <v>79.19</v>
      </c>
      <c r="L43" s="8"/>
      <c r="M43" s="8"/>
      <c r="N43" s="8">
        <v>114.34</v>
      </c>
      <c r="O43" s="8">
        <f t="shared" si="0"/>
        <v>193.53</v>
      </c>
      <c r="P43" s="12"/>
      <c r="U43" s="59">
        <f t="shared" si="4"/>
        <v>79.161600000000007</v>
      </c>
      <c r="V43" s="59">
        <f t="shared" si="5"/>
        <v>0</v>
      </c>
      <c r="W43" s="59">
        <f t="shared" si="6"/>
        <v>114.34</v>
      </c>
      <c r="X43" s="59">
        <f t="shared" si="7"/>
        <v>193.5016</v>
      </c>
      <c r="Y43" s="59">
        <f t="shared" si="8"/>
        <v>-2.8400000000004866E-2</v>
      </c>
      <c r="AD43" s="59">
        <f t="shared" si="12"/>
        <v>-2.8399999999990655E-2</v>
      </c>
      <c r="AE43" s="59">
        <f t="shared" si="13"/>
        <v>0</v>
      </c>
      <c r="AF43" s="59">
        <f t="shared" si="14"/>
        <v>0</v>
      </c>
      <c r="AG43" s="59">
        <f t="shared" si="15"/>
        <v>2.8400000000004866E-2</v>
      </c>
    </row>
    <row r="44" spans="2:33" x14ac:dyDescent="0.25">
      <c r="B44" s="6"/>
      <c r="C44" s="3"/>
      <c r="D44" s="3"/>
      <c r="E44" s="3"/>
      <c r="F44" s="3"/>
      <c r="G44" s="3"/>
      <c r="H44" s="3"/>
      <c r="I44" s="3"/>
      <c r="J44" s="10"/>
      <c r="K44" s="10"/>
      <c r="L44" s="10"/>
      <c r="M44" s="10"/>
    </row>
    <row r="46" spans="2:33" x14ac:dyDescent="0.25">
      <c r="B46" s="1" t="s">
        <v>662</v>
      </c>
    </row>
    <row r="47" spans="2:33" x14ac:dyDescent="0.25">
      <c r="B47" s="4" t="s">
        <v>8</v>
      </c>
      <c r="C47" s="4" t="s">
        <v>2</v>
      </c>
      <c r="D47" s="4" t="s">
        <v>2</v>
      </c>
      <c r="E47" s="4" t="s">
        <v>3</v>
      </c>
      <c r="F47" s="4" t="s">
        <v>3</v>
      </c>
      <c r="G47" s="4" t="s">
        <v>4</v>
      </c>
      <c r="H47" s="4" t="s">
        <v>4</v>
      </c>
      <c r="I47" s="4" t="s">
        <v>5</v>
      </c>
      <c r="J47" s="4" t="s">
        <v>5</v>
      </c>
      <c r="K47" s="4" t="s">
        <v>5</v>
      </c>
      <c r="L47" s="4" t="s">
        <v>6</v>
      </c>
      <c r="M47" s="4" t="s">
        <v>6</v>
      </c>
      <c r="N47" s="4" t="s">
        <v>7</v>
      </c>
      <c r="O47" s="4" t="s">
        <v>69</v>
      </c>
    </row>
    <row r="48" spans="2:33" x14ac:dyDescent="0.25">
      <c r="B48" s="5" t="s">
        <v>9</v>
      </c>
      <c r="C48" s="5" t="s">
        <v>10</v>
      </c>
      <c r="D48" s="5" t="s">
        <v>11</v>
      </c>
      <c r="E48" s="5" t="s">
        <v>10</v>
      </c>
      <c r="F48" s="5" t="s">
        <v>11</v>
      </c>
      <c r="G48" s="5" t="s">
        <v>10</v>
      </c>
      <c r="H48" s="5" t="s">
        <v>11</v>
      </c>
      <c r="I48" s="5" t="s">
        <v>12</v>
      </c>
      <c r="J48" s="5" t="s">
        <v>10</v>
      </c>
      <c r="K48" s="5" t="s">
        <v>11</v>
      </c>
      <c r="L48" s="5" t="s">
        <v>10</v>
      </c>
      <c r="M48" s="5" t="s">
        <v>11</v>
      </c>
      <c r="N48" s="5" t="s">
        <v>11</v>
      </c>
      <c r="O48" s="5" t="s">
        <v>68</v>
      </c>
    </row>
    <row r="49" spans="2:33" x14ac:dyDescent="0.25">
      <c r="B49" s="7" t="s">
        <v>13</v>
      </c>
      <c r="C49" s="8">
        <v>1.45</v>
      </c>
      <c r="D49" s="8">
        <v>121.08</v>
      </c>
      <c r="E49" s="8">
        <v>1.41</v>
      </c>
      <c r="F49" s="8">
        <v>108.13</v>
      </c>
      <c r="G49" s="8">
        <v>0.64</v>
      </c>
      <c r="H49" s="8">
        <v>22.05</v>
      </c>
      <c r="I49" s="2" t="s">
        <v>38</v>
      </c>
      <c r="J49" s="8">
        <v>3.84</v>
      </c>
      <c r="K49" s="8">
        <v>468.44</v>
      </c>
      <c r="L49" s="8">
        <v>3.06</v>
      </c>
      <c r="M49" s="8">
        <v>281.61</v>
      </c>
      <c r="N49" s="8">
        <v>116.46</v>
      </c>
      <c r="O49" s="8">
        <f>+D49+F49+H49+K49+M49+N49</f>
        <v>1117.77</v>
      </c>
      <c r="R49" s="59">
        <f>+C49*$C$14</f>
        <v>121.075</v>
      </c>
      <c r="S49" s="59">
        <f>+E49*$D$14</f>
        <v>108.13289999999999</v>
      </c>
      <c r="T49" s="59">
        <f>+G49*$E$14</f>
        <v>22.054400000000001</v>
      </c>
      <c r="U49" s="59">
        <f>+J49*$F$14</f>
        <v>468.44159999999994</v>
      </c>
      <c r="V49" s="59">
        <f>+L49*$G$14</f>
        <v>281.61180000000002</v>
      </c>
      <c r="W49" s="59">
        <f>+$H$14</f>
        <v>116.46</v>
      </c>
      <c r="X49" s="59">
        <f t="shared" ref="X49:X73" si="16">SUM(R49:W49)</f>
        <v>1117.7756999999999</v>
      </c>
      <c r="Y49" s="59">
        <f t="shared" ref="Y49:Y73" si="17">+X49-O49</f>
        <v>5.699999999933425E-3</v>
      </c>
      <c r="AA49" s="59">
        <f>+D49-R49</f>
        <v>4.9999999999954525E-3</v>
      </c>
      <c r="AB49" s="59">
        <f>+F49-S49</f>
        <v>-2.899999999996794E-3</v>
      </c>
      <c r="AC49" s="59">
        <f>+H49-T49</f>
        <v>-4.4000000000004036E-3</v>
      </c>
      <c r="AD49" s="59">
        <f>+U49-K49</f>
        <v>1.5999999999394277E-3</v>
      </c>
      <c r="AE49" s="59">
        <f>+M49-V49</f>
        <v>-1.8000000000029104E-3</v>
      </c>
      <c r="AF49" s="59">
        <f>+N49-W49</f>
        <v>0</v>
      </c>
      <c r="AG49" s="59">
        <f>+O49-X49</f>
        <v>-5.699999999933425E-3</v>
      </c>
    </row>
    <row r="50" spans="2:33" x14ac:dyDescent="0.25">
      <c r="B50" s="7" t="s">
        <v>14</v>
      </c>
      <c r="C50" s="8">
        <v>1.61</v>
      </c>
      <c r="D50" s="8">
        <v>134.44</v>
      </c>
      <c r="E50" s="8">
        <v>1.54</v>
      </c>
      <c r="F50" s="8">
        <v>118.1</v>
      </c>
      <c r="G50" s="8">
        <v>1.72</v>
      </c>
      <c r="H50" s="8">
        <v>59.27</v>
      </c>
      <c r="I50" s="2" t="s">
        <v>39</v>
      </c>
      <c r="J50" s="8">
        <v>2.9</v>
      </c>
      <c r="K50" s="8">
        <v>353.77</v>
      </c>
      <c r="L50" s="8">
        <v>2.39</v>
      </c>
      <c r="M50" s="8">
        <v>219.95</v>
      </c>
      <c r="N50" s="8">
        <v>116.46</v>
      </c>
      <c r="O50" s="8">
        <f t="shared" ref="O50:O73" si="18">+D50+F50+H50+K50+M50+N50</f>
        <v>1001.99</v>
      </c>
      <c r="R50" s="59">
        <f t="shared" ref="R50:R73" si="19">+C50*$C$14</f>
        <v>134.435</v>
      </c>
      <c r="S50" s="59">
        <f t="shared" ref="S50:S73" si="20">+E50*$D$14</f>
        <v>118.1026</v>
      </c>
      <c r="T50" s="59">
        <f t="shared" ref="T50:T73" si="21">+G50*$E$14</f>
        <v>59.2712</v>
      </c>
      <c r="U50" s="59">
        <f t="shared" ref="U50:U73" si="22">+J50*$F$14</f>
        <v>353.77099999999996</v>
      </c>
      <c r="V50" s="59">
        <f t="shared" ref="V50:V73" si="23">+L50*$G$14</f>
        <v>219.95170000000002</v>
      </c>
      <c r="W50" s="59">
        <f t="shared" ref="W50:W73" si="24">+$H$14</f>
        <v>116.46</v>
      </c>
      <c r="X50" s="59">
        <f t="shared" si="16"/>
        <v>1001.9915000000001</v>
      </c>
      <c r="Y50" s="59">
        <f t="shared" si="17"/>
        <v>1.5000000000782165E-3</v>
      </c>
      <c r="AA50" s="59">
        <f t="shared" ref="AA50:AA64" si="25">+D50-R50</f>
        <v>4.9999999999954525E-3</v>
      </c>
      <c r="AB50" s="59">
        <f t="shared" ref="AB50:AB64" si="26">+F50-S50</f>
        <v>-2.6000000000010459E-3</v>
      </c>
      <c r="AC50" s="59">
        <f t="shared" ref="AC50:AC64" si="27">+H50-T50</f>
        <v>-1.1999999999972033E-3</v>
      </c>
      <c r="AD50" s="59">
        <f t="shared" ref="AD50:AD73" si="28">+U50-K50</f>
        <v>9.9999999997635314E-4</v>
      </c>
      <c r="AE50" s="59">
        <f t="shared" ref="AE50:AE73" si="29">+M50-V50</f>
        <v>-1.7000000000280124E-3</v>
      </c>
      <c r="AF50" s="59">
        <f t="shared" ref="AF50:AF73" si="30">+N50-W50</f>
        <v>0</v>
      </c>
      <c r="AG50" s="59">
        <f t="shared" ref="AG50:AG73" si="31">+O50-X50</f>
        <v>-1.5000000000782165E-3</v>
      </c>
    </row>
    <row r="51" spans="2:33" x14ac:dyDescent="0.25">
      <c r="B51" s="7" t="s">
        <v>15</v>
      </c>
      <c r="C51" s="8">
        <v>1.78</v>
      </c>
      <c r="D51" s="8">
        <v>148.63</v>
      </c>
      <c r="E51" s="8">
        <v>1.6</v>
      </c>
      <c r="F51" s="8">
        <v>122.7</v>
      </c>
      <c r="G51" s="8">
        <v>2.52</v>
      </c>
      <c r="H51" s="8">
        <v>86.84</v>
      </c>
      <c r="I51" s="2" t="s">
        <v>40</v>
      </c>
      <c r="J51" s="8">
        <v>2.77</v>
      </c>
      <c r="K51" s="8">
        <v>337.91</v>
      </c>
      <c r="L51" s="8">
        <v>1.74</v>
      </c>
      <c r="M51" s="8">
        <v>160.13</v>
      </c>
      <c r="N51" s="8">
        <v>116.46</v>
      </c>
      <c r="O51" s="8">
        <f t="shared" si="18"/>
        <v>972.67</v>
      </c>
      <c r="R51" s="59">
        <f t="shared" si="19"/>
        <v>148.63</v>
      </c>
      <c r="S51" s="59">
        <f t="shared" si="20"/>
        <v>122.70400000000001</v>
      </c>
      <c r="T51" s="59">
        <f t="shared" si="21"/>
        <v>86.839200000000005</v>
      </c>
      <c r="U51" s="59">
        <f t="shared" si="22"/>
        <v>337.91230000000002</v>
      </c>
      <c r="V51" s="59">
        <f t="shared" si="23"/>
        <v>160.13220000000001</v>
      </c>
      <c r="W51" s="59">
        <f t="shared" si="24"/>
        <v>116.46</v>
      </c>
      <c r="X51" s="59">
        <f t="shared" si="16"/>
        <v>972.67770000000007</v>
      </c>
      <c r="Y51" s="59">
        <f t="shared" si="17"/>
        <v>7.7000000001135049E-3</v>
      </c>
      <c r="AA51" s="59">
        <f t="shared" si="25"/>
        <v>0</v>
      </c>
      <c r="AB51" s="59">
        <f t="shared" si="26"/>
        <v>-4.0000000000048885E-3</v>
      </c>
      <c r="AC51" s="59">
        <f t="shared" si="27"/>
        <v>7.9999999999813554E-4</v>
      </c>
      <c r="AD51" s="59">
        <f t="shared" si="28"/>
        <v>2.299999999991087E-3</v>
      </c>
      <c r="AE51" s="59">
        <f t="shared" si="29"/>
        <v>-2.200000000016189E-3</v>
      </c>
      <c r="AF51" s="59">
        <f t="shared" si="30"/>
        <v>0</v>
      </c>
      <c r="AG51" s="59">
        <f t="shared" si="31"/>
        <v>-7.7000000001135049E-3</v>
      </c>
    </row>
    <row r="52" spans="2:33" x14ac:dyDescent="0.25">
      <c r="B52" s="7" t="s">
        <v>16</v>
      </c>
      <c r="C52" s="8">
        <v>1.81</v>
      </c>
      <c r="D52" s="8">
        <v>151.13999999999999</v>
      </c>
      <c r="E52" s="8">
        <v>1.45</v>
      </c>
      <c r="F52" s="8">
        <v>111.2</v>
      </c>
      <c r="G52" s="8">
        <v>1.38</v>
      </c>
      <c r="H52" s="8">
        <v>47.55</v>
      </c>
      <c r="I52" s="2" t="s">
        <v>41</v>
      </c>
      <c r="J52" s="8">
        <v>2.27</v>
      </c>
      <c r="K52" s="8">
        <v>276.92</v>
      </c>
      <c r="L52" s="8">
        <v>1.26</v>
      </c>
      <c r="M52" s="8">
        <v>115.96</v>
      </c>
      <c r="N52" s="8">
        <v>116.46</v>
      </c>
      <c r="O52" s="8">
        <f t="shared" si="18"/>
        <v>819.23</v>
      </c>
      <c r="R52" s="59">
        <f t="shared" si="19"/>
        <v>151.13499999999999</v>
      </c>
      <c r="S52" s="59">
        <f t="shared" si="20"/>
        <v>111.20049999999999</v>
      </c>
      <c r="T52" s="59">
        <f t="shared" si="21"/>
        <v>47.5548</v>
      </c>
      <c r="U52" s="59">
        <f t="shared" si="22"/>
        <v>276.91730000000001</v>
      </c>
      <c r="V52" s="59">
        <f t="shared" si="23"/>
        <v>115.95780000000001</v>
      </c>
      <c r="W52" s="59">
        <f t="shared" si="24"/>
        <v>116.46</v>
      </c>
      <c r="X52" s="59">
        <f t="shared" si="16"/>
        <v>819.22540000000004</v>
      </c>
      <c r="Y52" s="59">
        <f t="shared" si="17"/>
        <v>-4.5999999999821739E-3</v>
      </c>
      <c r="AA52" s="59">
        <f t="shared" si="25"/>
        <v>4.9999999999954525E-3</v>
      </c>
      <c r="AB52" s="59">
        <f t="shared" si="26"/>
        <v>-4.9999999998817657E-4</v>
      </c>
      <c r="AC52" s="59">
        <f t="shared" si="27"/>
        <v>-4.8000000000030241E-3</v>
      </c>
      <c r="AD52" s="59">
        <f t="shared" si="28"/>
        <v>-2.7000000000043656E-3</v>
      </c>
      <c r="AE52" s="59">
        <f t="shared" si="29"/>
        <v>2.1999999999877673E-3</v>
      </c>
      <c r="AF52" s="59">
        <f t="shared" si="30"/>
        <v>0</v>
      </c>
      <c r="AG52" s="59">
        <f t="shared" si="31"/>
        <v>4.5999999999821739E-3</v>
      </c>
    </row>
    <row r="53" spans="2:33" x14ac:dyDescent="0.25">
      <c r="B53" s="7" t="s">
        <v>17</v>
      </c>
      <c r="C53" s="8">
        <v>1.34</v>
      </c>
      <c r="D53" s="8">
        <v>111.89</v>
      </c>
      <c r="E53" s="8">
        <v>1.33</v>
      </c>
      <c r="F53" s="8">
        <v>102</v>
      </c>
      <c r="G53" s="8">
        <v>2.21</v>
      </c>
      <c r="H53" s="8">
        <v>76.16</v>
      </c>
      <c r="I53" s="2" t="s">
        <v>42</v>
      </c>
      <c r="J53" s="8">
        <v>1.88</v>
      </c>
      <c r="K53" s="8">
        <v>229.34</v>
      </c>
      <c r="L53" s="8">
        <v>0.91</v>
      </c>
      <c r="M53" s="8">
        <v>83.75</v>
      </c>
      <c r="N53" s="8">
        <v>116.46</v>
      </c>
      <c r="O53" s="8">
        <f t="shared" si="18"/>
        <v>719.6</v>
      </c>
      <c r="R53" s="59">
        <f t="shared" si="19"/>
        <v>111.89</v>
      </c>
      <c r="S53" s="59">
        <f t="shared" si="20"/>
        <v>101.99770000000001</v>
      </c>
      <c r="T53" s="59">
        <f t="shared" si="21"/>
        <v>76.156599999999997</v>
      </c>
      <c r="U53" s="59">
        <f t="shared" si="22"/>
        <v>229.34119999999999</v>
      </c>
      <c r="V53" s="59">
        <f t="shared" si="23"/>
        <v>83.74730000000001</v>
      </c>
      <c r="W53" s="59">
        <f t="shared" si="24"/>
        <v>116.46</v>
      </c>
      <c r="X53" s="59">
        <f t="shared" si="16"/>
        <v>719.59280000000001</v>
      </c>
      <c r="Y53" s="59">
        <f t="shared" si="17"/>
        <v>-7.2000000000116415E-3</v>
      </c>
      <c r="AA53" s="59">
        <f t="shared" si="25"/>
        <v>0</v>
      </c>
      <c r="AB53" s="59">
        <f t="shared" si="26"/>
        <v>2.299999999991087E-3</v>
      </c>
      <c r="AC53" s="59">
        <f t="shared" si="27"/>
        <v>3.3999999999991815E-3</v>
      </c>
      <c r="AD53" s="59">
        <f t="shared" si="28"/>
        <v>1.1999999999829924E-3</v>
      </c>
      <c r="AE53" s="59">
        <f t="shared" si="29"/>
        <v>2.6999999999901547E-3</v>
      </c>
      <c r="AF53" s="59">
        <f t="shared" si="30"/>
        <v>0</v>
      </c>
      <c r="AG53" s="59">
        <f t="shared" si="31"/>
        <v>7.2000000000116415E-3</v>
      </c>
    </row>
    <row r="54" spans="2:33" x14ac:dyDescent="0.25">
      <c r="B54" s="7" t="s">
        <v>18</v>
      </c>
      <c r="C54" s="8">
        <v>1.52</v>
      </c>
      <c r="D54" s="8">
        <v>126.92</v>
      </c>
      <c r="E54" s="8">
        <v>1.51</v>
      </c>
      <c r="F54" s="8">
        <v>115.8</v>
      </c>
      <c r="G54" s="8">
        <v>2.82</v>
      </c>
      <c r="H54" s="8">
        <v>97.18</v>
      </c>
      <c r="I54" s="2" t="s">
        <v>43</v>
      </c>
      <c r="J54" s="8">
        <v>2.12</v>
      </c>
      <c r="K54" s="8">
        <v>258.62</v>
      </c>
      <c r="L54" s="8">
        <v>0.68</v>
      </c>
      <c r="M54" s="8">
        <v>62.58</v>
      </c>
      <c r="N54" s="8">
        <v>116.46</v>
      </c>
      <c r="O54" s="8">
        <f t="shared" si="18"/>
        <v>777.56000000000006</v>
      </c>
      <c r="R54" s="59">
        <f t="shared" si="19"/>
        <v>126.92</v>
      </c>
      <c r="S54" s="59">
        <f t="shared" si="20"/>
        <v>115.8019</v>
      </c>
      <c r="T54" s="59">
        <f t="shared" si="21"/>
        <v>97.177199999999999</v>
      </c>
      <c r="U54" s="59">
        <f t="shared" si="22"/>
        <v>258.61880000000002</v>
      </c>
      <c r="V54" s="59">
        <f t="shared" si="23"/>
        <v>62.580400000000004</v>
      </c>
      <c r="W54" s="59">
        <f t="shared" si="24"/>
        <v>116.46</v>
      </c>
      <c r="X54" s="59">
        <f t="shared" si="16"/>
        <v>777.55830000000014</v>
      </c>
      <c r="Y54" s="59">
        <f t="shared" si="17"/>
        <v>-1.6999999999143256E-3</v>
      </c>
      <c r="AA54" s="59">
        <f t="shared" si="25"/>
        <v>0</v>
      </c>
      <c r="AB54" s="59">
        <f t="shared" si="26"/>
        <v>-1.90000000000623E-3</v>
      </c>
      <c r="AC54" s="59">
        <f t="shared" si="27"/>
        <v>2.8000000000076852E-3</v>
      </c>
      <c r="AD54" s="59">
        <f t="shared" si="28"/>
        <v>-1.1999999999829924E-3</v>
      </c>
      <c r="AE54" s="59">
        <f t="shared" si="29"/>
        <v>-4.000000000061732E-4</v>
      </c>
      <c r="AF54" s="59">
        <f t="shared" si="30"/>
        <v>0</v>
      </c>
      <c r="AG54" s="59">
        <f t="shared" si="31"/>
        <v>1.6999999999143256E-3</v>
      </c>
    </row>
    <row r="55" spans="2:33" x14ac:dyDescent="0.25">
      <c r="B55" s="7" t="s">
        <v>27</v>
      </c>
      <c r="C55" s="8">
        <v>1.58</v>
      </c>
      <c r="D55" s="8">
        <v>131.93</v>
      </c>
      <c r="E55" s="8">
        <v>1.55</v>
      </c>
      <c r="F55" s="8">
        <v>118.87</v>
      </c>
      <c r="G55" s="8">
        <v>1.93</v>
      </c>
      <c r="H55" s="8">
        <v>66.510000000000005</v>
      </c>
      <c r="I55" s="2" t="s">
        <v>44</v>
      </c>
      <c r="J55" s="8">
        <v>1.76</v>
      </c>
      <c r="K55" s="8">
        <v>214.7</v>
      </c>
      <c r="L55" s="8"/>
      <c r="M55" s="8"/>
      <c r="N55" s="8">
        <v>116.46</v>
      </c>
      <c r="O55" s="8">
        <f t="shared" si="18"/>
        <v>648.47</v>
      </c>
      <c r="R55" s="59">
        <f t="shared" si="19"/>
        <v>131.93</v>
      </c>
      <c r="S55" s="59">
        <f t="shared" si="20"/>
        <v>118.8695</v>
      </c>
      <c r="T55" s="59">
        <f t="shared" si="21"/>
        <v>66.507800000000003</v>
      </c>
      <c r="U55" s="59">
        <f t="shared" si="22"/>
        <v>214.70239999999998</v>
      </c>
      <c r="V55" s="59">
        <f t="shared" si="23"/>
        <v>0</v>
      </c>
      <c r="W55" s="59">
        <f t="shared" si="24"/>
        <v>116.46</v>
      </c>
      <c r="X55" s="59">
        <f t="shared" si="16"/>
        <v>648.4697000000001</v>
      </c>
      <c r="Y55" s="59">
        <f t="shared" si="17"/>
        <v>-2.9999999992469384E-4</v>
      </c>
      <c r="AA55" s="59">
        <f t="shared" si="25"/>
        <v>0</v>
      </c>
      <c r="AB55" s="59">
        <f t="shared" si="26"/>
        <v>5.0000000000238742E-4</v>
      </c>
      <c r="AC55" s="59">
        <f t="shared" si="27"/>
        <v>2.2000000000019782E-3</v>
      </c>
      <c r="AD55" s="59">
        <f t="shared" si="28"/>
        <v>2.3999999999944066E-3</v>
      </c>
      <c r="AE55" s="59">
        <f t="shared" si="29"/>
        <v>0</v>
      </c>
      <c r="AF55" s="59">
        <f t="shared" si="30"/>
        <v>0</v>
      </c>
      <c r="AG55" s="59">
        <f t="shared" si="31"/>
        <v>2.9999999992469384E-4</v>
      </c>
    </row>
    <row r="56" spans="2:33" x14ac:dyDescent="0.25">
      <c r="B56" s="7" t="s">
        <v>19</v>
      </c>
      <c r="C56" s="8">
        <v>1.1000000000000001</v>
      </c>
      <c r="D56" s="8">
        <v>91.85</v>
      </c>
      <c r="E56" s="8">
        <v>1.0900000000000001</v>
      </c>
      <c r="F56" s="8">
        <v>83.59</v>
      </c>
      <c r="G56" s="8">
        <v>2.7</v>
      </c>
      <c r="H56" s="8">
        <v>93.04</v>
      </c>
      <c r="I56" s="2" t="s">
        <v>45</v>
      </c>
      <c r="J56" s="8">
        <v>1.97</v>
      </c>
      <c r="K56" s="8">
        <v>240.32</v>
      </c>
      <c r="L56" s="8"/>
      <c r="M56" s="8"/>
      <c r="N56" s="8">
        <v>116.46</v>
      </c>
      <c r="O56" s="8">
        <f t="shared" si="18"/>
        <v>625.26</v>
      </c>
      <c r="R56" s="59">
        <f t="shared" si="19"/>
        <v>91.850000000000009</v>
      </c>
      <c r="S56" s="59">
        <f t="shared" si="20"/>
        <v>83.592100000000002</v>
      </c>
      <c r="T56" s="59">
        <f t="shared" si="21"/>
        <v>93.042000000000002</v>
      </c>
      <c r="U56" s="59">
        <f t="shared" si="22"/>
        <v>240.32029999999997</v>
      </c>
      <c r="V56" s="59">
        <f t="shared" si="23"/>
        <v>0</v>
      </c>
      <c r="W56" s="59">
        <f t="shared" si="24"/>
        <v>116.46</v>
      </c>
      <c r="X56" s="59">
        <f t="shared" si="16"/>
        <v>625.26440000000002</v>
      </c>
      <c r="Y56" s="59">
        <f t="shared" si="17"/>
        <v>4.400000000032378E-3</v>
      </c>
      <c r="AA56" s="59">
        <f t="shared" si="25"/>
        <v>0</v>
      </c>
      <c r="AB56" s="59">
        <f t="shared" si="26"/>
        <v>-2.0999999999986585E-3</v>
      </c>
      <c r="AC56" s="59">
        <f t="shared" si="27"/>
        <v>-1.9999999999953388E-3</v>
      </c>
      <c r="AD56" s="59">
        <f t="shared" si="28"/>
        <v>2.9999999998153726E-4</v>
      </c>
      <c r="AE56" s="59">
        <f t="shared" si="29"/>
        <v>0</v>
      </c>
      <c r="AF56" s="59">
        <f t="shared" si="30"/>
        <v>0</v>
      </c>
      <c r="AG56" s="59">
        <f t="shared" si="31"/>
        <v>-4.400000000032378E-3</v>
      </c>
    </row>
    <row r="57" spans="2:33" x14ac:dyDescent="0.25">
      <c r="B57" s="7" t="s">
        <v>20</v>
      </c>
      <c r="C57" s="8">
        <v>1.07</v>
      </c>
      <c r="D57" s="8">
        <v>89.35</v>
      </c>
      <c r="E57" s="8">
        <v>1.1200000000000001</v>
      </c>
      <c r="F57" s="8">
        <v>85.89</v>
      </c>
      <c r="G57" s="8">
        <v>3.34</v>
      </c>
      <c r="H57" s="8">
        <v>115.1</v>
      </c>
      <c r="I57" s="2" t="s">
        <v>46</v>
      </c>
      <c r="J57" s="8">
        <v>1.64</v>
      </c>
      <c r="K57" s="8">
        <v>200.06</v>
      </c>
      <c r="L57" s="8"/>
      <c r="M57" s="8"/>
      <c r="N57" s="8">
        <v>116.46</v>
      </c>
      <c r="O57" s="8">
        <f t="shared" si="18"/>
        <v>606.86</v>
      </c>
      <c r="R57" s="59">
        <f t="shared" si="19"/>
        <v>89.344999999999999</v>
      </c>
      <c r="S57" s="59">
        <f t="shared" si="20"/>
        <v>85.892800000000008</v>
      </c>
      <c r="T57" s="59">
        <f t="shared" si="21"/>
        <v>115.0964</v>
      </c>
      <c r="U57" s="59">
        <f t="shared" si="22"/>
        <v>200.06359999999998</v>
      </c>
      <c r="V57" s="59">
        <f t="shared" si="23"/>
        <v>0</v>
      </c>
      <c r="W57" s="59">
        <f t="shared" si="24"/>
        <v>116.46</v>
      </c>
      <c r="X57" s="59">
        <f t="shared" si="16"/>
        <v>606.8578</v>
      </c>
      <c r="Y57" s="59">
        <f t="shared" si="17"/>
        <v>-2.200000000016189E-3</v>
      </c>
      <c r="AA57" s="59">
        <f t="shared" si="25"/>
        <v>4.9999999999954525E-3</v>
      </c>
      <c r="AB57" s="59">
        <f t="shared" si="26"/>
        <v>-2.8000000000076852E-3</v>
      </c>
      <c r="AC57" s="59">
        <f t="shared" si="27"/>
        <v>3.5999999999916099E-3</v>
      </c>
      <c r="AD57" s="59">
        <f t="shared" si="28"/>
        <v>3.5999999999773991E-3</v>
      </c>
      <c r="AE57" s="59">
        <f t="shared" si="29"/>
        <v>0</v>
      </c>
      <c r="AF57" s="59">
        <f t="shared" si="30"/>
        <v>0</v>
      </c>
      <c r="AG57" s="59">
        <f t="shared" si="31"/>
        <v>2.200000000016189E-3</v>
      </c>
    </row>
    <row r="58" spans="2:33" x14ac:dyDescent="0.25">
      <c r="B58" s="7" t="s">
        <v>21</v>
      </c>
      <c r="C58" s="8">
        <v>1.34</v>
      </c>
      <c r="D58" s="8">
        <v>111.89</v>
      </c>
      <c r="E58" s="8">
        <v>1.37</v>
      </c>
      <c r="F58" s="8">
        <v>105.07</v>
      </c>
      <c r="G58" s="8">
        <v>2.83</v>
      </c>
      <c r="H58" s="8">
        <v>97.52</v>
      </c>
      <c r="I58" s="2" t="s">
        <v>47</v>
      </c>
      <c r="J58" s="8">
        <v>1.63</v>
      </c>
      <c r="K58" s="8">
        <v>198.84</v>
      </c>
      <c r="L58" s="8"/>
      <c r="M58" s="8"/>
      <c r="N58" s="8">
        <v>116.46</v>
      </c>
      <c r="O58" s="8">
        <f t="shared" si="18"/>
        <v>629.78</v>
      </c>
      <c r="R58" s="59">
        <f t="shared" si="19"/>
        <v>111.89</v>
      </c>
      <c r="S58" s="59">
        <f t="shared" si="20"/>
        <v>105.06530000000001</v>
      </c>
      <c r="T58" s="59">
        <f t="shared" si="21"/>
        <v>97.521799999999999</v>
      </c>
      <c r="U58" s="59">
        <f t="shared" si="22"/>
        <v>198.84369999999998</v>
      </c>
      <c r="V58" s="59">
        <f t="shared" si="23"/>
        <v>0</v>
      </c>
      <c r="W58" s="59">
        <f t="shared" si="24"/>
        <v>116.46</v>
      </c>
      <c r="X58" s="59">
        <f t="shared" si="16"/>
        <v>629.7808</v>
      </c>
      <c r="Y58" s="59">
        <f t="shared" si="17"/>
        <v>8.0000000002655725E-4</v>
      </c>
      <c r="AA58" s="59">
        <f t="shared" si="25"/>
        <v>0</v>
      </c>
      <c r="AB58" s="59">
        <f t="shared" si="26"/>
        <v>4.6999999999854936E-3</v>
      </c>
      <c r="AC58" s="59">
        <f t="shared" si="27"/>
        <v>-1.8000000000029104E-3</v>
      </c>
      <c r="AD58" s="59">
        <f t="shared" si="28"/>
        <v>3.6999999999807187E-3</v>
      </c>
      <c r="AE58" s="59">
        <f t="shared" si="29"/>
        <v>0</v>
      </c>
      <c r="AF58" s="59">
        <f t="shared" si="30"/>
        <v>0</v>
      </c>
      <c r="AG58" s="59">
        <f t="shared" si="31"/>
        <v>-8.0000000002655725E-4</v>
      </c>
    </row>
    <row r="59" spans="2:33" x14ac:dyDescent="0.25">
      <c r="B59" s="7" t="s">
        <v>22</v>
      </c>
      <c r="C59" s="8">
        <v>1.44</v>
      </c>
      <c r="D59" s="8">
        <v>120.24</v>
      </c>
      <c r="E59" s="8">
        <v>1.46</v>
      </c>
      <c r="F59" s="8">
        <v>111.97</v>
      </c>
      <c r="G59" s="8">
        <v>3.5</v>
      </c>
      <c r="H59" s="8">
        <v>120.61</v>
      </c>
      <c r="I59" s="2" t="s">
        <v>48</v>
      </c>
      <c r="J59" s="8">
        <v>1.35</v>
      </c>
      <c r="K59" s="8">
        <v>164.69</v>
      </c>
      <c r="L59" s="8"/>
      <c r="M59" s="8"/>
      <c r="N59" s="8">
        <v>116.46</v>
      </c>
      <c r="O59" s="8">
        <f t="shared" si="18"/>
        <v>633.97</v>
      </c>
      <c r="R59" s="59">
        <f t="shared" si="19"/>
        <v>120.24</v>
      </c>
      <c r="S59" s="59">
        <f t="shared" si="20"/>
        <v>111.9674</v>
      </c>
      <c r="T59" s="59">
        <f t="shared" si="21"/>
        <v>120.61</v>
      </c>
      <c r="U59" s="59">
        <f t="shared" si="22"/>
        <v>164.6865</v>
      </c>
      <c r="V59" s="59">
        <f t="shared" si="23"/>
        <v>0</v>
      </c>
      <c r="W59" s="59">
        <f t="shared" si="24"/>
        <v>116.46</v>
      </c>
      <c r="X59" s="59">
        <f t="shared" si="16"/>
        <v>633.96390000000008</v>
      </c>
      <c r="Y59" s="59">
        <f t="shared" si="17"/>
        <v>-6.0999999999467036E-3</v>
      </c>
      <c r="AA59" s="59">
        <f t="shared" si="25"/>
        <v>0</v>
      </c>
      <c r="AB59" s="59">
        <f t="shared" si="26"/>
        <v>2.6000000000010459E-3</v>
      </c>
      <c r="AC59" s="59">
        <f t="shared" si="27"/>
        <v>0</v>
      </c>
      <c r="AD59" s="59">
        <f t="shared" si="28"/>
        <v>-3.5000000000025011E-3</v>
      </c>
      <c r="AE59" s="59">
        <f t="shared" si="29"/>
        <v>0</v>
      </c>
      <c r="AF59" s="59">
        <f t="shared" si="30"/>
        <v>0</v>
      </c>
      <c r="AG59" s="59">
        <f t="shared" si="31"/>
        <v>6.0999999999467036E-3</v>
      </c>
    </row>
    <row r="60" spans="2:33" x14ac:dyDescent="0.25">
      <c r="B60" s="7" t="s">
        <v>23</v>
      </c>
      <c r="C60" s="8">
        <v>1.03</v>
      </c>
      <c r="D60" s="8">
        <v>86.01</v>
      </c>
      <c r="E60" s="8">
        <v>1.05</v>
      </c>
      <c r="F60" s="8">
        <v>80.52</v>
      </c>
      <c r="G60" s="8">
        <v>3.98</v>
      </c>
      <c r="H60" s="8">
        <v>137.15</v>
      </c>
      <c r="I60" s="2" t="s">
        <v>49</v>
      </c>
      <c r="J60" s="8">
        <v>1.77</v>
      </c>
      <c r="K60" s="8">
        <v>215.92</v>
      </c>
      <c r="L60" s="8"/>
      <c r="M60" s="8"/>
      <c r="N60" s="8">
        <v>116.46</v>
      </c>
      <c r="O60" s="8">
        <f t="shared" si="18"/>
        <v>636.06000000000006</v>
      </c>
      <c r="R60" s="59">
        <f t="shared" si="19"/>
        <v>86.004999999999995</v>
      </c>
      <c r="S60" s="59">
        <f t="shared" si="20"/>
        <v>80.524500000000003</v>
      </c>
      <c r="T60" s="59">
        <f t="shared" si="21"/>
        <v>137.1508</v>
      </c>
      <c r="U60" s="59">
        <f t="shared" si="22"/>
        <v>215.92230000000001</v>
      </c>
      <c r="V60" s="59">
        <f t="shared" si="23"/>
        <v>0</v>
      </c>
      <c r="W60" s="59">
        <f t="shared" si="24"/>
        <v>116.46</v>
      </c>
      <c r="X60" s="59">
        <f t="shared" si="16"/>
        <v>636.06259999999997</v>
      </c>
      <c r="Y60" s="59">
        <f t="shared" si="17"/>
        <v>2.5999999999157808E-3</v>
      </c>
      <c r="AA60" s="59">
        <f t="shared" si="25"/>
        <v>5.0000000000096634E-3</v>
      </c>
      <c r="AB60" s="59">
        <f t="shared" si="26"/>
        <v>-4.500000000007276E-3</v>
      </c>
      <c r="AC60" s="59">
        <f t="shared" si="27"/>
        <v>-7.9999999999813554E-4</v>
      </c>
      <c r="AD60" s="59">
        <f t="shared" si="28"/>
        <v>2.3000000000195087E-3</v>
      </c>
      <c r="AE60" s="59">
        <f t="shared" si="29"/>
        <v>0</v>
      </c>
      <c r="AF60" s="59">
        <f t="shared" si="30"/>
        <v>0</v>
      </c>
      <c r="AG60" s="59">
        <f t="shared" si="31"/>
        <v>-2.5999999999157808E-3</v>
      </c>
    </row>
    <row r="61" spans="2:33" x14ac:dyDescent="0.25">
      <c r="B61" s="7" t="s">
        <v>24</v>
      </c>
      <c r="C61" s="8">
        <v>1.2</v>
      </c>
      <c r="D61" s="8">
        <v>100.2</v>
      </c>
      <c r="E61" s="8">
        <v>1.23</v>
      </c>
      <c r="F61" s="8">
        <v>94.33</v>
      </c>
      <c r="G61" s="8"/>
      <c r="H61" s="8"/>
      <c r="I61" s="2" t="s">
        <v>50</v>
      </c>
      <c r="J61" s="8">
        <v>1.53</v>
      </c>
      <c r="K61" s="8">
        <v>186.64</v>
      </c>
      <c r="L61" s="8"/>
      <c r="M61" s="8"/>
      <c r="N61" s="8">
        <v>116.46</v>
      </c>
      <c r="O61" s="8">
        <f t="shared" si="18"/>
        <v>497.62999999999994</v>
      </c>
      <c r="R61" s="59">
        <f t="shared" si="19"/>
        <v>100.2</v>
      </c>
      <c r="S61" s="59">
        <f t="shared" si="20"/>
        <v>94.328699999999998</v>
      </c>
      <c r="T61" s="59">
        <f t="shared" si="21"/>
        <v>0</v>
      </c>
      <c r="U61" s="59">
        <f t="shared" si="22"/>
        <v>186.6447</v>
      </c>
      <c r="V61" s="59">
        <f t="shared" si="23"/>
        <v>0</v>
      </c>
      <c r="W61" s="59">
        <f t="shared" si="24"/>
        <v>116.46</v>
      </c>
      <c r="X61" s="59">
        <f t="shared" si="16"/>
        <v>497.63339999999999</v>
      </c>
      <c r="Y61" s="59">
        <f t="shared" si="17"/>
        <v>3.4000000000560249E-3</v>
      </c>
      <c r="AA61" s="59">
        <f t="shared" si="25"/>
        <v>0</v>
      </c>
      <c r="AB61" s="59">
        <f t="shared" si="26"/>
        <v>1.300000000000523E-3</v>
      </c>
      <c r="AC61" s="59">
        <f t="shared" si="27"/>
        <v>0</v>
      </c>
      <c r="AD61" s="59">
        <f t="shared" si="28"/>
        <v>4.7000000000139153E-3</v>
      </c>
      <c r="AE61" s="59">
        <f t="shared" si="29"/>
        <v>0</v>
      </c>
      <c r="AF61" s="59">
        <f t="shared" si="30"/>
        <v>0</v>
      </c>
      <c r="AG61" s="59">
        <f t="shared" si="31"/>
        <v>-3.4000000000560249E-3</v>
      </c>
    </row>
    <row r="62" spans="2:33" x14ac:dyDescent="0.25">
      <c r="B62" s="7" t="s">
        <v>25</v>
      </c>
      <c r="C62" s="8">
        <v>1.4</v>
      </c>
      <c r="D62" s="8">
        <v>116.9</v>
      </c>
      <c r="E62" s="8">
        <v>1.42</v>
      </c>
      <c r="F62" s="8">
        <v>108.9</v>
      </c>
      <c r="G62" s="8"/>
      <c r="H62" s="8"/>
      <c r="I62" s="2" t="s">
        <v>51</v>
      </c>
      <c r="J62" s="8">
        <v>1.47</v>
      </c>
      <c r="K62" s="8">
        <v>179.33</v>
      </c>
      <c r="L62" s="8"/>
      <c r="M62" s="8"/>
      <c r="N62" s="8">
        <v>116.46</v>
      </c>
      <c r="O62" s="8">
        <f t="shared" si="18"/>
        <v>521.59</v>
      </c>
      <c r="R62" s="59">
        <f t="shared" si="19"/>
        <v>116.89999999999999</v>
      </c>
      <c r="S62" s="59">
        <f t="shared" si="20"/>
        <v>108.89979999999998</v>
      </c>
      <c r="T62" s="59">
        <f t="shared" si="21"/>
        <v>0</v>
      </c>
      <c r="U62" s="59">
        <f t="shared" si="22"/>
        <v>179.3253</v>
      </c>
      <c r="V62" s="59">
        <f t="shared" si="23"/>
        <v>0</v>
      </c>
      <c r="W62" s="59">
        <f t="shared" si="24"/>
        <v>116.46</v>
      </c>
      <c r="X62" s="59">
        <f t="shared" si="16"/>
        <v>521.58510000000001</v>
      </c>
      <c r="Y62" s="59">
        <f t="shared" si="17"/>
        <v>-4.9000000000205546E-3</v>
      </c>
      <c r="AA62" s="59">
        <f t="shared" si="25"/>
        <v>0</v>
      </c>
      <c r="AB62" s="59">
        <f t="shared" si="26"/>
        <v>2.0000000002085017E-4</v>
      </c>
      <c r="AC62" s="59">
        <f t="shared" si="27"/>
        <v>0</v>
      </c>
      <c r="AD62" s="59">
        <f t="shared" si="28"/>
        <v>-4.7000000000139153E-3</v>
      </c>
      <c r="AE62" s="59">
        <f t="shared" si="29"/>
        <v>0</v>
      </c>
      <c r="AF62" s="59">
        <f t="shared" si="30"/>
        <v>0</v>
      </c>
      <c r="AG62" s="59">
        <f t="shared" si="31"/>
        <v>4.9000000000205546E-3</v>
      </c>
    </row>
    <row r="63" spans="2:33" x14ac:dyDescent="0.25">
      <c r="B63" s="7" t="s">
        <v>26</v>
      </c>
      <c r="C63" s="8">
        <v>1.47</v>
      </c>
      <c r="D63" s="8">
        <v>122.75</v>
      </c>
      <c r="E63" s="8">
        <v>1.47</v>
      </c>
      <c r="F63" s="8">
        <v>112.73</v>
      </c>
      <c r="G63" s="8"/>
      <c r="H63" s="8"/>
      <c r="I63" s="2" t="s">
        <v>52</v>
      </c>
      <c r="J63" s="8">
        <v>1.03</v>
      </c>
      <c r="K63" s="8">
        <v>125.65</v>
      </c>
      <c r="L63" s="8"/>
      <c r="M63" s="8"/>
      <c r="N63" s="8">
        <v>116.46</v>
      </c>
      <c r="O63" s="8">
        <f t="shared" si="18"/>
        <v>477.59</v>
      </c>
      <c r="R63" s="59">
        <f t="shared" si="19"/>
        <v>122.745</v>
      </c>
      <c r="S63" s="59">
        <f t="shared" si="20"/>
        <v>112.73429999999999</v>
      </c>
      <c r="T63" s="59">
        <f t="shared" si="21"/>
        <v>0</v>
      </c>
      <c r="U63" s="59">
        <f t="shared" si="22"/>
        <v>125.6497</v>
      </c>
      <c r="V63" s="59">
        <f t="shared" si="23"/>
        <v>0</v>
      </c>
      <c r="W63" s="59">
        <f t="shared" si="24"/>
        <v>116.46</v>
      </c>
      <c r="X63" s="59">
        <f t="shared" si="16"/>
        <v>477.589</v>
      </c>
      <c r="Y63" s="59">
        <f t="shared" si="17"/>
        <v>-9.9999999997635314E-4</v>
      </c>
      <c r="AA63" s="59">
        <f t="shared" si="25"/>
        <v>4.9999999999954525E-3</v>
      </c>
      <c r="AB63" s="59">
        <f t="shared" si="26"/>
        <v>-4.2999999999864258E-3</v>
      </c>
      <c r="AC63" s="59">
        <f t="shared" si="27"/>
        <v>0</v>
      </c>
      <c r="AD63" s="59">
        <f t="shared" si="28"/>
        <v>-3.0000000000995897E-4</v>
      </c>
      <c r="AE63" s="59">
        <f t="shared" si="29"/>
        <v>0</v>
      </c>
      <c r="AF63" s="59">
        <f t="shared" si="30"/>
        <v>0</v>
      </c>
      <c r="AG63" s="59">
        <f t="shared" si="31"/>
        <v>9.9999999997635314E-4</v>
      </c>
    </row>
    <row r="64" spans="2:33" x14ac:dyDescent="0.25">
      <c r="B64" s="7" t="s">
        <v>28</v>
      </c>
      <c r="C64" s="8">
        <v>1.02</v>
      </c>
      <c r="D64" s="8">
        <v>85.17</v>
      </c>
      <c r="E64" s="8">
        <v>1.03</v>
      </c>
      <c r="F64" s="8">
        <v>78.989999999999995</v>
      </c>
      <c r="G64" s="8"/>
      <c r="H64" s="8"/>
      <c r="I64" s="2" t="s">
        <v>53</v>
      </c>
      <c r="J64" s="8">
        <v>1.27</v>
      </c>
      <c r="K64" s="8">
        <v>154.93</v>
      </c>
      <c r="L64" s="8"/>
      <c r="M64" s="8"/>
      <c r="N64" s="8">
        <v>116.46</v>
      </c>
      <c r="O64" s="8">
        <f t="shared" si="18"/>
        <v>435.55</v>
      </c>
      <c r="R64" s="59">
        <f t="shared" si="19"/>
        <v>85.17</v>
      </c>
      <c r="S64" s="59">
        <f t="shared" si="20"/>
        <v>78.990700000000004</v>
      </c>
      <c r="T64" s="59">
        <f t="shared" si="21"/>
        <v>0</v>
      </c>
      <c r="U64" s="59">
        <f t="shared" si="22"/>
        <v>154.9273</v>
      </c>
      <c r="V64" s="59">
        <f t="shared" si="23"/>
        <v>0</v>
      </c>
      <c r="W64" s="59">
        <f t="shared" si="24"/>
        <v>116.46</v>
      </c>
      <c r="X64" s="59">
        <f t="shared" si="16"/>
        <v>435.548</v>
      </c>
      <c r="Y64" s="59">
        <f t="shared" si="17"/>
        <v>-2.0000000000095497E-3</v>
      </c>
      <c r="AA64" s="59">
        <f t="shared" si="25"/>
        <v>0</v>
      </c>
      <c r="AB64" s="59">
        <f t="shared" si="26"/>
        <v>-7.0000000000902673E-4</v>
      </c>
      <c r="AC64" s="59">
        <f t="shared" si="27"/>
        <v>0</v>
      </c>
      <c r="AD64" s="59">
        <f t="shared" si="28"/>
        <v>-2.7000000000043656E-3</v>
      </c>
      <c r="AE64" s="59">
        <f t="shared" si="29"/>
        <v>0</v>
      </c>
      <c r="AF64" s="59">
        <f t="shared" si="30"/>
        <v>0</v>
      </c>
      <c r="AG64" s="59">
        <f t="shared" si="31"/>
        <v>2.0000000000095497E-3</v>
      </c>
    </row>
    <row r="65" spans="2:33" x14ac:dyDescent="0.25">
      <c r="B65" s="7" t="s">
        <v>29</v>
      </c>
      <c r="C65" s="2"/>
      <c r="D65" s="2"/>
      <c r="E65" s="2"/>
      <c r="F65" s="2"/>
      <c r="G65" s="2"/>
      <c r="H65" s="2"/>
      <c r="I65" s="2" t="s">
        <v>54</v>
      </c>
      <c r="J65" s="8">
        <v>0.89</v>
      </c>
      <c r="K65" s="8">
        <v>108.57</v>
      </c>
      <c r="L65" s="8"/>
      <c r="M65" s="8"/>
      <c r="N65" s="8">
        <v>116.46</v>
      </c>
      <c r="O65" s="8">
        <f t="shared" si="18"/>
        <v>225.02999999999997</v>
      </c>
      <c r="R65" s="59">
        <f t="shared" si="19"/>
        <v>0</v>
      </c>
      <c r="S65" s="59">
        <f t="shared" si="20"/>
        <v>0</v>
      </c>
      <c r="T65" s="59">
        <f t="shared" si="21"/>
        <v>0</v>
      </c>
      <c r="U65" s="59">
        <f t="shared" si="22"/>
        <v>108.5711</v>
      </c>
      <c r="V65" s="59">
        <f t="shared" si="23"/>
        <v>0</v>
      </c>
      <c r="W65" s="59">
        <f t="shared" si="24"/>
        <v>116.46</v>
      </c>
      <c r="X65" s="59">
        <f t="shared" si="16"/>
        <v>225.03109999999998</v>
      </c>
      <c r="Y65" s="59">
        <f t="shared" si="17"/>
        <v>1.1000000000080945E-3</v>
      </c>
      <c r="AD65" s="59">
        <f t="shared" si="28"/>
        <v>1.1000000000080945E-3</v>
      </c>
      <c r="AE65" s="59">
        <f t="shared" si="29"/>
        <v>0</v>
      </c>
      <c r="AF65" s="59">
        <f t="shared" si="30"/>
        <v>0</v>
      </c>
      <c r="AG65" s="59">
        <f t="shared" si="31"/>
        <v>-1.1000000000080945E-3</v>
      </c>
    </row>
    <row r="66" spans="2:33" x14ac:dyDescent="0.25">
      <c r="B66" s="7" t="s">
        <v>30</v>
      </c>
      <c r="C66" s="2"/>
      <c r="D66" s="2"/>
      <c r="E66" s="2"/>
      <c r="F66" s="2"/>
      <c r="G66" s="2"/>
      <c r="H66" s="2"/>
      <c r="I66" s="2" t="s">
        <v>55</v>
      </c>
      <c r="J66" s="8">
        <v>0.98</v>
      </c>
      <c r="K66" s="8">
        <v>119.55</v>
      </c>
      <c r="L66" s="8"/>
      <c r="M66" s="8"/>
      <c r="N66" s="8">
        <v>116.46</v>
      </c>
      <c r="O66" s="8">
        <f t="shared" si="18"/>
        <v>236.01</v>
      </c>
      <c r="R66" s="59">
        <f t="shared" si="19"/>
        <v>0</v>
      </c>
      <c r="S66" s="59">
        <f t="shared" si="20"/>
        <v>0</v>
      </c>
      <c r="T66" s="59">
        <f t="shared" si="21"/>
        <v>0</v>
      </c>
      <c r="U66" s="59">
        <f t="shared" si="22"/>
        <v>119.55019999999999</v>
      </c>
      <c r="V66" s="59">
        <f t="shared" si="23"/>
        <v>0</v>
      </c>
      <c r="W66" s="59">
        <f t="shared" si="24"/>
        <v>116.46</v>
      </c>
      <c r="X66" s="59">
        <f t="shared" si="16"/>
        <v>236.0102</v>
      </c>
      <c r="Y66" s="59">
        <f t="shared" si="17"/>
        <v>2.0000000000663931E-4</v>
      </c>
      <c r="AD66" s="59">
        <f t="shared" si="28"/>
        <v>1.9999999999242846E-4</v>
      </c>
      <c r="AE66" s="59">
        <f t="shared" si="29"/>
        <v>0</v>
      </c>
      <c r="AF66" s="59">
        <f t="shared" si="30"/>
        <v>0</v>
      </c>
      <c r="AG66" s="59">
        <f t="shared" si="31"/>
        <v>-2.0000000000663931E-4</v>
      </c>
    </row>
    <row r="67" spans="2:33" x14ac:dyDescent="0.25">
      <c r="B67" s="7" t="s">
        <v>31</v>
      </c>
      <c r="C67" s="2"/>
      <c r="D67" s="2"/>
      <c r="E67" s="2"/>
      <c r="F67" s="2"/>
      <c r="G67" s="2"/>
      <c r="H67" s="2"/>
      <c r="I67" s="2" t="s">
        <v>56</v>
      </c>
      <c r="J67" s="8">
        <v>0.94</v>
      </c>
      <c r="K67" s="8">
        <v>114.67</v>
      </c>
      <c r="L67" s="8"/>
      <c r="M67" s="8"/>
      <c r="N67" s="8">
        <v>116.46</v>
      </c>
      <c r="O67" s="8">
        <f t="shared" si="18"/>
        <v>231.13</v>
      </c>
      <c r="R67" s="59">
        <f t="shared" si="19"/>
        <v>0</v>
      </c>
      <c r="S67" s="59">
        <f t="shared" si="20"/>
        <v>0</v>
      </c>
      <c r="T67" s="59">
        <f t="shared" si="21"/>
        <v>0</v>
      </c>
      <c r="U67" s="59">
        <f t="shared" si="22"/>
        <v>114.67059999999999</v>
      </c>
      <c r="V67" s="59">
        <f t="shared" si="23"/>
        <v>0</v>
      </c>
      <c r="W67" s="59">
        <f t="shared" si="24"/>
        <v>116.46</v>
      </c>
      <c r="X67" s="59">
        <f t="shared" si="16"/>
        <v>231.13059999999999</v>
      </c>
      <c r="Y67" s="59">
        <f t="shared" si="17"/>
        <v>5.9999999999149622E-4</v>
      </c>
      <c r="AD67" s="59">
        <f t="shared" si="28"/>
        <v>5.9999999999149622E-4</v>
      </c>
      <c r="AE67" s="59">
        <f t="shared" si="29"/>
        <v>0</v>
      </c>
      <c r="AF67" s="59">
        <f t="shared" si="30"/>
        <v>0</v>
      </c>
      <c r="AG67" s="59">
        <f t="shared" si="31"/>
        <v>-5.9999999999149622E-4</v>
      </c>
    </row>
    <row r="68" spans="2:33" x14ac:dyDescent="0.25">
      <c r="B68" s="7" t="s">
        <v>37</v>
      </c>
      <c r="C68" s="2"/>
      <c r="D68" s="2"/>
      <c r="E68" s="2"/>
      <c r="F68" s="2"/>
      <c r="G68" s="2"/>
      <c r="H68" s="2"/>
      <c r="I68" s="2" t="s">
        <v>57</v>
      </c>
      <c r="J68" s="8">
        <v>1.48</v>
      </c>
      <c r="K68" s="8">
        <v>180.55</v>
      </c>
      <c r="L68" s="8"/>
      <c r="M68" s="8"/>
      <c r="N68" s="8">
        <v>116.46</v>
      </c>
      <c r="O68" s="8">
        <f t="shared" si="18"/>
        <v>297.01</v>
      </c>
      <c r="R68" s="59">
        <f t="shared" si="19"/>
        <v>0</v>
      </c>
      <c r="S68" s="59">
        <f t="shared" si="20"/>
        <v>0</v>
      </c>
      <c r="T68" s="59">
        <f t="shared" si="21"/>
        <v>0</v>
      </c>
      <c r="U68" s="59">
        <f t="shared" si="22"/>
        <v>180.54519999999999</v>
      </c>
      <c r="V68" s="59">
        <f t="shared" si="23"/>
        <v>0</v>
      </c>
      <c r="W68" s="59">
        <f t="shared" si="24"/>
        <v>116.46</v>
      </c>
      <c r="X68" s="59">
        <f t="shared" si="16"/>
        <v>297.0052</v>
      </c>
      <c r="Y68" s="59">
        <f t="shared" si="17"/>
        <v>-4.7999999999888132E-3</v>
      </c>
      <c r="AD68" s="59">
        <f t="shared" si="28"/>
        <v>-4.8000000000172349E-3</v>
      </c>
      <c r="AE68" s="59">
        <f t="shared" si="29"/>
        <v>0</v>
      </c>
      <c r="AF68" s="59">
        <f t="shared" si="30"/>
        <v>0</v>
      </c>
      <c r="AG68" s="59">
        <f t="shared" si="31"/>
        <v>4.7999999999888132E-3</v>
      </c>
    </row>
    <row r="69" spans="2:33" x14ac:dyDescent="0.25">
      <c r="B69" s="7" t="s">
        <v>32</v>
      </c>
      <c r="C69" s="2"/>
      <c r="D69" s="2"/>
      <c r="E69" s="2"/>
      <c r="F69" s="2"/>
      <c r="G69" s="2"/>
      <c r="H69" s="2"/>
      <c r="I69" s="2" t="s">
        <v>58</v>
      </c>
      <c r="J69" s="8">
        <v>1.39</v>
      </c>
      <c r="K69" s="8">
        <v>169.57</v>
      </c>
      <c r="L69" s="8"/>
      <c r="M69" s="8"/>
      <c r="N69" s="8">
        <v>116.46</v>
      </c>
      <c r="O69" s="8">
        <f t="shared" si="18"/>
        <v>286.02999999999997</v>
      </c>
      <c r="R69" s="59">
        <f t="shared" si="19"/>
        <v>0</v>
      </c>
      <c r="S69" s="59">
        <f t="shared" si="20"/>
        <v>0</v>
      </c>
      <c r="T69" s="59">
        <f t="shared" si="21"/>
        <v>0</v>
      </c>
      <c r="U69" s="59">
        <f t="shared" si="22"/>
        <v>169.56609999999998</v>
      </c>
      <c r="V69" s="59">
        <f t="shared" si="23"/>
        <v>0</v>
      </c>
      <c r="W69" s="59">
        <f t="shared" si="24"/>
        <v>116.46</v>
      </c>
      <c r="X69" s="59">
        <f t="shared" si="16"/>
        <v>286.02609999999999</v>
      </c>
      <c r="Y69" s="59">
        <f t="shared" si="17"/>
        <v>-3.899999999987358E-3</v>
      </c>
      <c r="AD69" s="59">
        <f t="shared" si="28"/>
        <v>-3.9000000000157797E-3</v>
      </c>
      <c r="AE69" s="59">
        <f t="shared" si="29"/>
        <v>0</v>
      </c>
      <c r="AF69" s="59">
        <f t="shared" si="30"/>
        <v>0</v>
      </c>
      <c r="AG69" s="59">
        <f t="shared" si="31"/>
        <v>3.899999999987358E-3</v>
      </c>
    </row>
    <row r="70" spans="2:33" x14ac:dyDescent="0.25">
      <c r="B70" s="7" t="s">
        <v>33</v>
      </c>
      <c r="C70" s="2"/>
      <c r="D70" s="2"/>
      <c r="E70" s="2"/>
      <c r="F70" s="2"/>
      <c r="G70" s="2"/>
      <c r="H70" s="2"/>
      <c r="I70" s="2" t="s">
        <v>59</v>
      </c>
      <c r="J70" s="8">
        <v>1.1499999999999999</v>
      </c>
      <c r="K70" s="8">
        <v>140.29</v>
      </c>
      <c r="L70" s="8"/>
      <c r="M70" s="8"/>
      <c r="N70" s="8">
        <v>116.46</v>
      </c>
      <c r="O70" s="8">
        <f t="shared" si="18"/>
        <v>256.75</v>
      </c>
      <c r="R70" s="59">
        <f t="shared" si="19"/>
        <v>0</v>
      </c>
      <c r="S70" s="59">
        <f t="shared" si="20"/>
        <v>0</v>
      </c>
      <c r="T70" s="59">
        <f t="shared" si="21"/>
        <v>0</v>
      </c>
      <c r="U70" s="59">
        <f t="shared" si="22"/>
        <v>140.28849999999997</v>
      </c>
      <c r="V70" s="59">
        <f t="shared" si="23"/>
        <v>0</v>
      </c>
      <c r="W70" s="59">
        <f t="shared" si="24"/>
        <v>116.46</v>
      </c>
      <c r="X70" s="59">
        <f t="shared" si="16"/>
        <v>256.74849999999998</v>
      </c>
      <c r="Y70" s="59">
        <f t="shared" si="17"/>
        <v>-1.5000000000213731E-3</v>
      </c>
      <c r="AD70" s="59">
        <f t="shared" si="28"/>
        <v>-1.5000000000213731E-3</v>
      </c>
      <c r="AE70" s="59">
        <f t="shared" si="29"/>
        <v>0</v>
      </c>
      <c r="AF70" s="59">
        <f t="shared" si="30"/>
        <v>0</v>
      </c>
      <c r="AG70" s="59">
        <f t="shared" si="31"/>
        <v>1.5000000000213731E-3</v>
      </c>
    </row>
    <row r="71" spans="2:33" x14ac:dyDescent="0.25">
      <c r="B71" s="7" t="s">
        <v>34</v>
      </c>
      <c r="C71" s="2"/>
      <c r="D71" s="2"/>
      <c r="E71" s="2"/>
      <c r="F71" s="2"/>
      <c r="G71" s="2"/>
      <c r="H71" s="2"/>
      <c r="I71" s="2" t="s">
        <v>60</v>
      </c>
      <c r="J71" s="8">
        <v>0.67</v>
      </c>
      <c r="K71" s="8">
        <v>81.73</v>
      </c>
      <c r="L71" s="8"/>
      <c r="M71" s="8"/>
      <c r="N71" s="8">
        <v>116.46</v>
      </c>
      <c r="O71" s="8">
        <f t="shared" si="18"/>
        <v>198.19</v>
      </c>
      <c r="R71" s="59">
        <f t="shared" si="19"/>
        <v>0</v>
      </c>
      <c r="S71" s="59">
        <f t="shared" si="20"/>
        <v>0</v>
      </c>
      <c r="T71" s="59">
        <f t="shared" si="21"/>
        <v>0</v>
      </c>
      <c r="U71" s="59">
        <f t="shared" si="22"/>
        <v>81.7333</v>
      </c>
      <c r="V71" s="59">
        <f t="shared" si="23"/>
        <v>0</v>
      </c>
      <c r="W71" s="59">
        <f t="shared" si="24"/>
        <v>116.46</v>
      </c>
      <c r="X71" s="59">
        <f t="shared" si="16"/>
        <v>198.19329999999999</v>
      </c>
      <c r="Y71" s="59">
        <f t="shared" si="17"/>
        <v>3.2999999999958618E-3</v>
      </c>
      <c r="AD71" s="59">
        <f t="shared" si="28"/>
        <v>3.2999999999958618E-3</v>
      </c>
      <c r="AE71" s="59">
        <f t="shared" si="29"/>
        <v>0</v>
      </c>
      <c r="AF71" s="59">
        <f t="shared" si="30"/>
        <v>0</v>
      </c>
      <c r="AG71" s="59">
        <f t="shared" si="31"/>
        <v>-3.2999999999958618E-3</v>
      </c>
    </row>
    <row r="72" spans="2:33" x14ac:dyDescent="0.25">
      <c r="B72" s="7" t="s">
        <v>35</v>
      </c>
      <c r="C72" s="2"/>
      <c r="D72" s="2"/>
      <c r="E72" s="2"/>
      <c r="F72" s="2"/>
      <c r="G72" s="2"/>
      <c r="H72" s="2"/>
      <c r="I72" s="2" t="s">
        <v>61</v>
      </c>
      <c r="J72" s="8">
        <v>1.07</v>
      </c>
      <c r="K72" s="8">
        <v>130.53</v>
      </c>
      <c r="L72" s="8"/>
      <c r="M72" s="8"/>
      <c r="N72" s="8">
        <v>116.46</v>
      </c>
      <c r="O72" s="8">
        <f t="shared" si="18"/>
        <v>246.99</v>
      </c>
      <c r="R72" s="59">
        <f t="shared" si="19"/>
        <v>0</v>
      </c>
      <c r="S72" s="59">
        <f t="shared" si="20"/>
        <v>0</v>
      </c>
      <c r="T72" s="59">
        <f t="shared" si="21"/>
        <v>0</v>
      </c>
      <c r="U72" s="59">
        <f t="shared" si="22"/>
        <v>130.52930000000001</v>
      </c>
      <c r="V72" s="59">
        <f t="shared" si="23"/>
        <v>0</v>
      </c>
      <c r="W72" s="59">
        <f t="shared" si="24"/>
        <v>116.46</v>
      </c>
      <c r="X72" s="59">
        <f t="shared" si="16"/>
        <v>246.98930000000001</v>
      </c>
      <c r="Y72" s="59">
        <f t="shared" si="17"/>
        <v>-6.9999999999481588E-4</v>
      </c>
      <c r="AD72" s="59">
        <f t="shared" si="28"/>
        <v>-6.9999999999481588E-4</v>
      </c>
      <c r="AE72" s="59">
        <f t="shared" si="29"/>
        <v>0</v>
      </c>
      <c r="AF72" s="59">
        <f t="shared" si="30"/>
        <v>0</v>
      </c>
      <c r="AG72" s="59">
        <f t="shared" si="31"/>
        <v>6.9999999999481588E-4</v>
      </c>
    </row>
    <row r="73" spans="2:33" x14ac:dyDescent="0.25">
      <c r="B73" s="7" t="s">
        <v>36</v>
      </c>
      <c r="C73" s="2"/>
      <c r="D73" s="2"/>
      <c r="E73" s="2"/>
      <c r="F73" s="2"/>
      <c r="G73" s="2"/>
      <c r="H73" s="2"/>
      <c r="I73" s="2" t="s">
        <v>62</v>
      </c>
      <c r="J73" s="8">
        <v>0.62</v>
      </c>
      <c r="K73" s="8">
        <v>75.63</v>
      </c>
      <c r="L73" s="8"/>
      <c r="M73" s="8"/>
      <c r="N73" s="8">
        <v>116.46</v>
      </c>
      <c r="O73" s="8">
        <f t="shared" si="18"/>
        <v>192.08999999999997</v>
      </c>
      <c r="R73" s="59">
        <f t="shared" si="19"/>
        <v>0</v>
      </c>
      <c r="S73" s="59">
        <f t="shared" si="20"/>
        <v>0</v>
      </c>
      <c r="T73" s="59">
        <f t="shared" si="21"/>
        <v>0</v>
      </c>
      <c r="U73" s="59">
        <f t="shared" si="22"/>
        <v>75.633799999999994</v>
      </c>
      <c r="V73" s="59">
        <f t="shared" si="23"/>
        <v>0</v>
      </c>
      <c r="W73" s="59">
        <f t="shared" si="24"/>
        <v>116.46</v>
      </c>
      <c r="X73" s="59">
        <f t="shared" si="16"/>
        <v>192.09379999999999</v>
      </c>
      <c r="Y73" s="59">
        <f t="shared" si="17"/>
        <v>3.8000000000124601E-3</v>
      </c>
      <c r="AD73" s="59">
        <f t="shared" si="28"/>
        <v>3.7999999999982492E-3</v>
      </c>
      <c r="AE73" s="59">
        <f t="shared" si="29"/>
        <v>0</v>
      </c>
      <c r="AF73" s="59">
        <f t="shared" si="30"/>
        <v>0</v>
      </c>
      <c r="AG73" s="59">
        <f t="shared" si="31"/>
        <v>-3.8000000000124601E-3</v>
      </c>
    </row>
    <row r="75" spans="2:33" x14ac:dyDescent="0.25">
      <c r="B75" s="1" t="s">
        <v>665</v>
      </c>
    </row>
    <row r="76" spans="2:33" x14ac:dyDescent="0.25">
      <c r="B76" s="6" t="s">
        <v>664</v>
      </c>
      <c r="C76" s="9">
        <v>0.72</v>
      </c>
    </row>
    <row r="77" spans="2:33" x14ac:dyDescent="0.25">
      <c r="B77" s="6" t="s">
        <v>660</v>
      </c>
      <c r="C77" s="9">
        <v>0.71099999999999997</v>
      </c>
    </row>
    <row r="78" spans="2:33" x14ac:dyDescent="0.25">
      <c r="B78" s="6" t="s">
        <v>658</v>
      </c>
      <c r="C78" s="9">
        <v>0.70799999999999996</v>
      </c>
    </row>
    <row r="79" spans="2:33" x14ac:dyDescent="0.25">
      <c r="B79" s="6" t="s">
        <v>657</v>
      </c>
      <c r="C79" s="9">
        <v>0.70399999999999996</v>
      </c>
    </row>
    <row r="80" spans="2:33" x14ac:dyDescent="0.25">
      <c r="B80" s="6" t="s">
        <v>626</v>
      </c>
      <c r="C80" s="9">
        <v>0.71299999999999997</v>
      </c>
    </row>
    <row r="81" spans="2:3" x14ac:dyDescent="0.25">
      <c r="B81" s="6" t="s">
        <v>64</v>
      </c>
      <c r="C81" s="9">
        <v>0.70899999999999996</v>
      </c>
    </row>
    <row r="82" spans="2:3" x14ac:dyDescent="0.25">
      <c r="B82" s="6" t="s">
        <v>612</v>
      </c>
      <c r="C82" s="9">
        <v>0.70499999999999996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257"/>
  <sheetViews>
    <sheetView workbookViewId="0">
      <pane ySplit="1" topLeftCell="A1200" activePane="bottomLeft" state="frozen"/>
      <selection pane="bottomLeft"/>
    </sheetView>
  </sheetViews>
  <sheetFormatPr defaultRowHeight="15" x14ac:dyDescent="0.25"/>
  <cols>
    <col min="1" max="1" width="37" style="15" bestFit="1" customWidth="1"/>
    <col min="2" max="2" width="8.5703125" style="15" customWidth="1"/>
    <col min="3" max="3" width="50.7109375" style="15" bestFit="1" customWidth="1"/>
    <col min="4" max="4" width="11.5703125" style="15" bestFit="1" customWidth="1"/>
    <col min="5" max="5" width="9.140625" style="15"/>
    <col min="6" max="6" width="18.7109375" style="15" bestFit="1" customWidth="1"/>
    <col min="7" max="9" width="8" style="15" bestFit="1" customWidth="1"/>
  </cols>
  <sheetData>
    <row r="1" spans="1:13" x14ac:dyDescent="0.25">
      <c r="A1" s="13" t="s">
        <v>70</v>
      </c>
      <c r="B1" s="13" t="s">
        <v>71</v>
      </c>
      <c r="C1" s="14" t="s">
        <v>72</v>
      </c>
      <c r="D1" s="13" t="s">
        <v>66</v>
      </c>
      <c r="E1" s="13" t="s">
        <v>73</v>
      </c>
      <c r="F1" s="13" t="s">
        <v>74</v>
      </c>
      <c r="G1" s="13" t="s">
        <v>660</v>
      </c>
      <c r="H1" s="13" t="s">
        <v>658</v>
      </c>
      <c r="I1" s="13" t="s">
        <v>657</v>
      </c>
      <c r="J1" s="13" t="s">
        <v>626</v>
      </c>
      <c r="K1" s="13" t="s">
        <v>64</v>
      </c>
      <c r="L1" s="13" t="s">
        <v>612</v>
      </c>
      <c r="M1" t="s">
        <v>613</v>
      </c>
    </row>
    <row r="2" spans="1:13" x14ac:dyDescent="0.25">
      <c r="A2" s="15" t="s">
        <v>668</v>
      </c>
      <c r="B2" s="15" t="s">
        <v>705</v>
      </c>
      <c r="C2" s="15" t="s">
        <v>733</v>
      </c>
      <c r="D2" s="61">
        <v>1.8028</v>
      </c>
      <c r="E2" s="15" t="s">
        <v>75</v>
      </c>
      <c r="F2" s="15" t="s">
        <v>76</v>
      </c>
      <c r="G2" s="61">
        <v>1.899</v>
      </c>
      <c r="H2" s="15">
        <v>1.8694</v>
      </c>
      <c r="I2" s="16">
        <v>1.8181</v>
      </c>
      <c r="J2" s="16">
        <v>1.7935000000000001</v>
      </c>
      <c r="K2" s="16">
        <v>1.7895000000000001</v>
      </c>
      <c r="L2" s="16">
        <v>1.7491000000000001</v>
      </c>
      <c r="M2">
        <v>1.7250000000000001</v>
      </c>
    </row>
    <row r="3" spans="1:13" x14ac:dyDescent="0.25">
      <c r="A3" s="15" t="s">
        <v>669</v>
      </c>
      <c r="B3" s="15" t="s">
        <v>706</v>
      </c>
      <c r="C3" s="15" t="s">
        <v>77</v>
      </c>
      <c r="D3" s="61">
        <v>1.0178</v>
      </c>
      <c r="E3" s="15" t="s">
        <v>75</v>
      </c>
      <c r="F3" s="15" t="s">
        <v>76</v>
      </c>
      <c r="G3" s="61">
        <v>1.0891</v>
      </c>
      <c r="H3" s="15">
        <v>1.0855999999999999</v>
      </c>
      <c r="I3" s="16">
        <v>1.1158999999999999</v>
      </c>
      <c r="J3" s="16">
        <v>1.1109</v>
      </c>
      <c r="K3" s="16">
        <v>1.1240000000000001</v>
      </c>
      <c r="L3" s="16">
        <v>1.1554</v>
      </c>
      <c r="M3">
        <v>1.1351</v>
      </c>
    </row>
    <row r="4" spans="1:13" x14ac:dyDescent="0.25">
      <c r="A4" s="15" t="s">
        <v>670</v>
      </c>
      <c r="B4" s="15" t="s">
        <v>705</v>
      </c>
      <c r="C4" s="15" t="s">
        <v>733</v>
      </c>
      <c r="D4" s="61">
        <v>1.8028</v>
      </c>
      <c r="E4" s="15" t="s">
        <v>75</v>
      </c>
      <c r="F4" s="15" t="s">
        <v>76</v>
      </c>
      <c r="G4" s="61">
        <v>1.899</v>
      </c>
      <c r="H4" s="15">
        <v>1.8694</v>
      </c>
      <c r="I4" s="16">
        <v>1.8181</v>
      </c>
      <c r="J4" s="16">
        <v>1.7935000000000001</v>
      </c>
      <c r="K4" s="16">
        <v>1.7895000000000001</v>
      </c>
      <c r="L4" s="16">
        <v>1.7491000000000001</v>
      </c>
      <c r="M4">
        <v>1.7250000000000001</v>
      </c>
    </row>
    <row r="5" spans="1:13" x14ac:dyDescent="0.25">
      <c r="A5" s="15" t="s">
        <v>671</v>
      </c>
      <c r="B5" s="15" t="s">
        <v>707</v>
      </c>
      <c r="C5" s="15" t="s">
        <v>627</v>
      </c>
      <c r="D5" s="61">
        <v>1.6231</v>
      </c>
      <c r="E5" s="15" t="s">
        <v>75</v>
      </c>
      <c r="F5" s="15" t="s">
        <v>76</v>
      </c>
      <c r="G5" s="61">
        <v>1.6986000000000001</v>
      </c>
      <c r="H5" s="15">
        <v>1.7027000000000001</v>
      </c>
      <c r="I5" s="16">
        <v>1.7072000000000001</v>
      </c>
      <c r="J5" s="16">
        <v>1.6923000000000001</v>
      </c>
      <c r="K5" s="16">
        <v>1.6823000000000001</v>
      </c>
      <c r="L5" s="16">
        <v>1.6508</v>
      </c>
      <c r="M5">
        <v>1.6424000000000001</v>
      </c>
    </row>
    <row r="6" spans="1:13" x14ac:dyDescent="0.25">
      <c r="A6" s="15" t="s">
        <v>672</v>
      </c>
      <c r="B6" s="15" t="s">
        <v>708</v>
      </c>
      <c r="C6" s="15" t="s">
        <v>78</v>
      </c>
      <c r="D6" s="61">
        <v>1.2148000000000001</v>
      </c>
      <c r="E6" s="15" t="s">
        <v>75</v>
      </c>
      <c r="F6" s="15" t="s">
        <v>76</v>
      </c>
      <c r="G6" s="61">
        <v>1.0984</v>
      </c>
      <c r="H6" s="15">
        <v>1.1186</v>
      </c>
      <c r="I6" s="16">
        <v>1.0729</v>
      </c>
      <c r="J6" s="16">
        <v>0.94740000000000002</v>
      </c>
      <c r="K6" s="16">
        <v>1.1484000000000001</v>
      </c>
      <c r="L6" s="16">
        <v>1.0721000000000001</v>
      </c>
      <c r="M6">
        <v>1.0898000000000001</v>
      </c>
    </row>
    <row r="7" spans="1:13" x14ac:dyDescent="0.25">
      <c r="A7" s="15" t="s">
        <v>673</v>
      </c>
      <c r="B7" s="15" t="s">
        <v>709</v>
      </c>
      <c r="C7" s="15" t="s">
        <v>79</v>
      </c>
      <c r="D7" s="61">
        <v>0.75849999999999995</v>
      </c>
      <c r="E7" s="15" t="s">
        <v>75</v>
      </c>
      <c r="F7" s="15" t="s">
        <v>76</v>
      </c>
      <c r="G7" s="61">
        <v>0.95420000000000005</v>
      </c>
      <c r="H7" s="15">
        <v>0.94140000000000001</v>
      </c>
      <c r="I7" s="16">
        <v>0.91469999999999996</v>
      </c>
      <c r="J7" s="16">
        <v>0.90850000000000009</v>
      </c>
      <c r="K7" s="16">
        <v>0.90880000000000005</v>
      </c>
      <c r="L7" s="16">
        <v>0.93410000000000004</v>
      </c>
      <c r="M7">
        <v>0.88090000000000002</v>
      </c>
    </row>
    <row r="8" spans="1:13" x14ac:dyDescent="0.25">
      <c r="A8" s="15" t="s">
        <v>674</v>
      </c>
      <c r="B8" s="15" t="s">
        <v>710</v>
      </c>
      <c r="C8" s="15" t="s">
        <v>734</v>
      </c>
      <c r="D8" s="61">
        <v>1.2250000000000001</v>
      </c>
      <c r="E8" s="15" t="s">
        <v>75</v>
      </c>
      <c r="F8" s="15" t="s">
        <v>76</v>
      </c>
      <c r="G8" s="61">
        <v>1.1830000000000001</v>
      </c>
      <c r="H8" s="15">
        <v>1.1983999999999999</v>
      </c>
      <c r="I8" s="16">
        <v>1.2065999999999999</v>
      </c>
      <c r="J8" s="16">
        <v>1.2090000000000001</v>
      </c>
      <c r="K8" s="16">
        <v>1.2417</v>
      </c>
      <c r="L8" s="16">
        <v>1.2436</v>
      </c>
      <c r="M8">
        <v>1.1993</v>
      </c>
    </row>
    <row r="9" spans="1:13" x14ac:dyDescent="0.25">
      <c r="A9" s="15" t="s">
        <v>675</v>
      </c>
      <c r="B9" s="15" t="s">
        <v>711</v>
      </c>
      <c r="C9" s="15" t="s">
        <v>80</v>
      </c>
      <c r="D9" s="61">
        <v>1.1025</v>
      </c>
      <c r="E9" s="15" t="s">
        <v>75</v>
      </c>
      <c r="F9" s="15" t="s">
        <v>76</v>
      </c>
      <c r="G9" s="61">
        <v>1.1103000000000001</v>
      </c>
      <c r="H9" s="15">
        <v>1.1025</v>
      </c>
      <c r="I9" s="16">
        <v>1.0530999999999999</v>
      </c>
      <c r="J9" s="16">
        <v>1.0837000000000001</v>
      </c>
      <c r="K9" s="16">
        <v>1.0496000000000001</v>
      </c>
      <c r="L9" s="16">
        <v>1.0797000000000001</v>
      </c>
      <c r="M9">
        <v>1.0749</v>
      </c>
    </row>
    <row r="10" spans="1:13" x14ac:dyDescent="0.25">
      <c r="A10" s="15" t="s">
        <v>676</v>
      </c>
      <c r="B10" s="15" t="s">
        <v>712</v>
      </c>
      <c r="C10" s="15" t="s">
        <v>81</v>
      </c>
      <c r="D10" s="61">
        <v>1.2968999999999999</v>
      </c>
      <c r="E10" s="15" t="s">
        <v>75</v>
      </c>
      <c r="F10" s="15" t="s">
        <v>76</v>
      </c>
      <c r="G10" s="61">
        <v>1.3336000000000001</v>
      </c>
      <c r="H10" s="15">
        <v>1.3218000000000001</v>
      </c>
      <c r="I10" s="16">
        <v>1.3046</v>
      </c>
      <c r="J10" s="16">
        <v>1.3121</v>
      </c>
      <c r="K10" s="16">
        <v>1.3093000000000001</v>
      </c>
      <c r="L10" s="16">
        <v>1.3055000000000001</v>
      </c>
      <c r="M10">
        <v>1.2781</v>
      </c>
    </row>
    <row r="11" spans="1:13" x14ac:dyDescent="0.25">
      <c r="A11" s="15" t="s">
        <v>677</v>
      </c>
      <c r="B11" s="15" t="s">
        <v>708</v>
      </c>
      <c r="C11" s="15" t="s">
        <v>78</v>
      </c>
      <c r="D11" s="61">
        <v>1.2148000000000001</v>
      </c>
      <c r="E11" s="15" t="s">
        <v>75</v>
      </c>
      <c r="F11" s="15" t="s">
        <v>76</v>
      </c>
      <c r="G11" s="61">
        <v>1.0984</v>
      </c>
      <c r="H11" s="15">
        <v>1.1186</v>
      </c>
      <c r="I11" s="16">
        <v>1.0729</v>
      </c>
      <c r="J11" s="16">
        <v>0.94740000000000002</v>
      </c>
      <c r="K11" s="16">
        <v>1.1484000000000001</v>
      </c>
      <c r="L11" s="16">
        <v>1.0721000000000001</v>
      </c>
      <c r="M11">
        <v>1.0898000000000001</v>
      </c>
    </row>
    <row r="12" spans="1:13" x14ac:dyDescent="0.25">
      <c r="A12" s="15" t="s">
        <v>678</v>
      </c>
      <c r="B12" s="15" t="s">
        <v>713</v>
      </c>
      <c r="C12" s="15" t="s">
        <v>82</v>
      </c>
      <c r="D12" s="61">
        <v>1.7546999999999999</v>
      </c>
      <c r="E12" s="15" t="s">
        <v>75</v>
      </c>
      <c r="F12" s="15" t="s">
        <v>76</v>
      </c>
      <c r="G12" s="61">
        <v>1.8456000000000001</v>
      </c>
      <c r="H12" s="15">
        <v>1.8721000000000001</v>
      </c>
      <c r="I12" s="16">
        <v>1.8302</v>
      </c>
      <c r="J12" s="16">
        <v>1.8259000000000001</v>
      </c>
      <c r="K12" s="16">
        <v>1.8169000000000002</v>
      </c>
      <c r="L12" s="16">
        <v>1.7910000000000001</v>
      </c>
      <c r="M12">
        <v>1.7896000000000001</v>
      </c>
    </row>
    <row r="13" spans="1:13" x14ac:dyDescent="0.25">
      <c r="A13" s="15" t="s">
        <v>679</v>
      </c>
      <c r="B13" s="15" t="s">
        <v>714</v>
      </c>
      <c r="C13" s="15" t="s">
        <v>83</v>
      </c>
      <c r="D13" s="61">
        <v>1.3212999999999999</v>
      </c>
      <c r="E13" s="15" t="s">
        <v>75</v>
      </c>
      <c r="F13" s="15" t="s">
        <v>76</v>
      </c>
      <c r="G13" s="61">
        <v>1.3892</v>
      </c>
      <c r="H13" s="15">
        <v>1.3781000000000001</v>
      </c>
      <c r="I13" s="16">
        <v>1.3349</v>
      </c>
      <c r="J13" s="16">
        <v>1.3466</v>
      </c>
      <c r="K13" s="16">
        <v>1.3777000000000001</v>
      </c>
      <c r="L13" s="16">
        <v>1.3862000000000001</v>
      </c>
      <c r="M13">
        <v>1.3447</v>
      </c>
    </row>
    <row r="14" spans="1:13" x14ac:dyDescent="0.25">
      <c r="A14" s="15" t="s">
        <v>680</v>
      </c>
      <c r="B14" s="15" t="s">
        <v>715</v>
      </c>
      <c r="C14" s="15" t="s">
        <v>84</v>
      </c>
      <c r="D14" s="61">
        <v>1.6477999999999999</v>
      </c>
      <c r="E14" s="15" t="s">
        <v>75</v>
      </c>
      <c r="F14" s="15" t="s">
        <v>76</v>
      </c>
      <c r="G14" s="61">
        <v>1.7253000000000001</v>
      </c>
      <c r="H14" s="15">
        <v>1.8035000000000001</v>
      </c>
      <c r="I14" s="16">
        <v>1.7999000000000001</v>
      </c>
      <c r="J14" s="16">
        <v>1.7928000000000002</v>
      </c>
      <c r="K14" s="16">
        <v>1.7866000000000002</v>
      </c>
      <c r="L14" s="16">
        <v>1.8162</v>
      </c>
      <c r="M14">
        <v>1.7143999999999999</v>
      </c>
    </row>
    <row r="15" spans="1:13" x14ac:dyDescent="0.25">
      <c r="A15" s="15" t="s">
        <v>681</v>
      </c>
      <c r="B15" s="15" t="s">
        <v>716</v>
      </c>
      <c r="C15" s="15" t="s">
        <v>85</v>
      </c>
      <c r="D15" s="61">
        <v>1.4514</v>
      </c>
      <c r="E15" s="15" t="s">
        <v>75</v>
      </c>
      <c r="F15" s="15" t="s">
        <v>76</v>
      </c>
      <c r="G15" s="61">
        <v>1.4902</v>
      </c>
      <c r="H15" s="15">
        <v>1.5448999999999999</v>
      </c>
      <c r="I15" s="16">
        <v>1.5513999999999999</v>
      </c>
      <c r="J15" s="16">
        <v>1.5841000000000001</v>
      </c>
      <c r="K15" s="16">
        <v>1.5823</v>
      </c>
      <c r="L15" s="16">
        <v>1.5542</v>
      </c>
      <c r="M15">
        <v>1.5144</v>
      </c>
    </row>
    <row r="16" spans="1:13" x14ac:dyDescent="0.25">
      <c r="A16" s="15" t="s">
        <v>682</v>
      </c>
      <c r="B16" s="15" t="s">
        <v>717</v>
      </c>
      <c r="C16" s="15" t="s">
        <v>86</v>
      </c>
      <c r="D16" s="61">
        <v>1.2433000000000001</v>
      </c>
      <c r="E16" s="15" t="s">
        <v>75</v>
      </c>
      <c r="F16" s="15" t="s">
        <v>76</v>
      </c>
      <c r="G16" s="61">
        <v>1.2183000000000002</v>
      </c>
      <c r="H16" s="15">
        <v>1.2835000000000001</v>
      </c>
      <c r="I16" s="16">
        <v>1.2638</v>
      </c>
      <c r="J16" s="16">
        <v>1.2609000000000001</v>
      </c>
      <c r="K16" s="16">
        <v>1.2578</v>
      </c>
      <c r="L16" s="16">
        <v>1.2565</v>
      </c>
      <c r="M16">
        <v>1.2393000000000001</v>
      </c>
    </row>
    <row r="17" spans="1:13" x14ac:dyDescent="0.25">
      <c r="A17" s="15" t="s">
        <v>683</v>
      </c>
      <c r="B17" s="15" t="s">
        <v>707</v>
      </c>
      <c r="C17" s="15" t="s">
        <v>627</v>
      </c>
      <c r="D17" s="61">
        <v>1.6231</v>
      </c>
      <c r="E17" s="15" t="s">
        <v>75</v>
      </c>
      <c r="F17" s="15" t="s">
        <v>76</v>
      </c>
      <c r="G17" s="61">
        <v>1.6986000000000001</v>
      </c>
      <c r="H17" s="15">
        <v>1.7027000000000001</v>
      </c>
      <c r="I17" s="16">
        <v>1.7072000000000001</v>
      </c>
      <c r="J17" s="16">
        <v>1.6923000000000001</v>
      </c>
      <c r="K17" s="16">
        <v>1.6823000000000001</v>
      </c>
      <c r="L17" s="16">
        <v>1.6508</v>
      </c>
      <c r="M17">
        <v>1.6424000000000001</v>
      </c>
    </row>
    <row r="18" spans="1:13" x14ac:dyDescent="0.25">
      <c r="A18" s="15" t="s">
        <v>684</v>
      </c>
      <c r="B18" s="15" t="s">
        <v>718</v>
      </c>
      <c r="C18" s="15" t="s">
        <v>87</v>
      </c>
      <c r="D18" s="61">
        <v>1.2101</v>
      </c>
      <c r="E18" s="15" t="s">
        <v>75</v>
      </c>
      <c r="F18" s="15" t="s">
        <v>76</v>
      </c>
      <c r="G18" s="61">
        <v>1.2368000000000001</v>
      </c>
      <c r="H18" s="15">
        <v>1.2228000000000001</v>
      </c>
      <c r="I18" s="16">
        <v>1.2276</v>
      </c>
      <c r="J18" s="16">
        <v>1.2048000000000001</v>
      </c>
      <c r="K18" s="16">
        <v>1.2152000000000001</v>
      </c>
      <c r="L18" s="16">
        <v>1.2130000000000001</v>
      </c>
      <c r="M18">
        <v>1.1930000000000001</v>
      </c>
    </row>
    <row r="19" spans="1:13" x14ac:dyDescent="0.25">
      <c r="A19" s="15" t="s">
        <v>685</v>
      </c>
      <c r="B19" s="15" t="s">
        <v>707</v>
      </c>
      <c r="C19" s="15" t="s">
        <v>627</v>
      </c>
      <c r="D19" s="61">
        <v>1.6231</v>
      </c>
      <c r="E19" s="15" t="s">
        <v>75</v>
      </c>
      <c r="F19" s="15" t="s">
        <v>76</v>
      </c>
      <c r="G19" s="61">
        <v>1.6986000000000001</v>
      </c>
      <c r="H19" s="15">
        <v>1.7027000000000001</v>
      </c>
      <c r="I19" s="16">
        <v>1.7072000000000001</v>
      </c>
      <c r="J19" s="16">
        <v>1.6923000000000001</v>
      </c>
      <c r="K19" s="16">
        <v>1.6823000000000001</v>
      </c>
      <c r="L19" s="16">
        <v>1.6508</v>
      </c>
      <c r="M19">
        <v>1.6424000000000001</v>
      </c>
    </row>
    <row r="20" spans="1:13" x14ac:dyDescent="0.25">
      <c r="A20" s="15" t="s">
        <v>686</v>
      </c>
      <c r="B20" s="15" t="s">
        <v>719</v>
      </c>
      <c r="C20" s="15" t="s">
        <v>88</v>
      </c>
      <c r="D20" s="61">
        <v>1.8713</v>
      </c>
      <c r="E20" s="15" t="s">
        <v>75</v>
      </c>
      <c r="F20" s="15" t="s">
        <v>76</v>
      </c>
      <c r="G20" s="61">
        <v>1.9224000000000001</v>
      </c>
      <c r="H20" s="15">
        <v>1.9356</v>
      </c>
      <c r="I20" s="16">
        <v>1.9024000000000001</v>
      </c>
      <c r="J20" s="16">
        <v>1.8573000000000002</v>
      </c>
      <c r="K20" s="16">
        <v>1.9126000000000001</v>
      </c>
      <c r="L20" s="16">
        <v>1.8419000000000001</v>
      </c>
      <c r="M20">
        <v>1.7921</v>
      </c>
    </row>
    <row r="21" spans="1:13" x14ac:dyDescent="0.25">
      <c r="A21" s="15" t="s">
        <v>687</v>
      </c>
      <c r="B21" s="15" t="s">
        <v>718</v>
      </c>
      <c r="C21" s="15" t="s">
        <v>87</v>
      </c>
      <c r="D21" s="61">
        <v>1.2101</v>
      </c>
      <c r="E21" s="15" t="s">
        <v>75</v>
      </c>
      <c r="F21" s="15" t="s">
        <v>76</v>
      </c>
      <c r="G21" s="61">
        <v>1.2368000000000001</v>
      </c>
      <c r="H21" s="15">
        <v>1.2228000000000001</v>
      </c>
      <c r="I21" s="16">
        <v>1.2276</v>
      </c>
      <c r="J21" s="16">
        <v>1.2048000000000001</v>
      </c>
      <c r="K21" s="16">
        <v>1.2152000000000001</v>
      </c>
      <c r="L21" s="16">
        <v>1.2130000000000001</v>
      </c>
      <c r="M21">
        <v>1.1930000000000001</v>
      </c>
    </row>
    <row r="22" spans="1:13" x14ac:dyDescent="0.25">
      <c r="A22" s="15" t="s">
        <v>688</v>
      </c>
      <c r="B22" s="15" t="s">
        <v>720</v>
      </c>
      <c r="C22" s="15" t="s">
        <v>628</v>
      </c>
      <c r="D22" s="61">
        <v>1.2390000000000001</v>
      </c>
      <c r="E22" s="15" t="s">
        <v>75</v>
      </c>
      <c r="F22" s="15" t="s">
        <v>76</v>
      </c>
      <c r="G22" s="61">
        <v>1.2977000000000001</v>
      </c>
      <c r="H22" s="15">
        <v>1.2917000000000001</v>
      </c>
      <c r="I22" s="16">
        <v>1.2805</v>
      </c>
      <c r="J22" s="16">
        <v>1.2737000000000001</v>
      </c>
      <c r="K22" s="16">
        <v>1.2562</v>
      </c>
      <c r="L22" s="16">
        <v>1.2744</v>
      </c>
      <c r="M22">
        <v>1.252</v>
      </c>
    </row>
    <row r="23" spans="1:13" x14ac:dyDescent="0.25">
      <c r="A23" s="15" t="s">
        <v>689</v>
      </c>
      <c r="B23" s="15" t="s">
        <v>721</v>
      </c>
      <c r="C23" s="15" t="s">
        <v>629</v>
      </c>
      <c r="D23" s="61">
        <v>1.7967</v>
      </c>
      <c r="E23" s="15" t="s">
        <v>75</v>
      </c>
      <c r="F23" s="15" t="s">
        <v>76</v>
      </c>
      <c r="G23" s="61">
        <v>1.9026000000000001</v>
      </c>
      <c r="H23" s="15">
        <v>1.8883000000000001</v>
      </c>
      <c r="I23" s="16">
        <v>1.8448</v>
      </c>
      <c r="J23" s="16">
        <v>1.8661000000000001</v>
      </c>
      <c r="K23" s="16">
        <v>1.8174000000000001</v>
      </c>
      <c r="L23" s="16">
        <v>1.7622</v>
      </c>
      <c r="M23">
        <v>1.7628999999999999</v>
      </c>
    </row>
    <row r="24" spans="1:13" x14ac:dyDescent="0.25">
      <c r="A24" s="15" t="s">
        <v>690</v>
      </c>
      <c r="B24" s="15" t="s">
        <v>722</v>
      </c>
      <c r="C24" s="15" t="s">
        <v>735</v>
      </c>
      <c r="D24" s="61">
        <v>1.5628</v>
      </c>
      <c r="E24" s="15" t="s">
        <v>75</v>
      </c>
      <c r="F24" s="15" t="s">
        <v>76</v>
      </c>
      <c r="G24" s="61">
        <v>1.6114000000000002</v>
      </c>
      <c r="H24" s="15">
        <v>1.5812999999999999</v>
      </c>
      <c r="I24" s="16">
        <v>1.5316000000000001</v>
      </c>
      <c r="J24" s="16">
        <v>1.5313000000000001</v>
      </c>
      <c r="K24" s="16">
        <v>1.4956</v>
      </c>
      <c r="L24" s="16">
        <v>1.4508000000000001</v>
      </c>
      <c r="M24">
        <v>1.4418</v>
      </c>
    </row>
    <row r="25" spans="1:13" x14ac:dyDescent="0.25">
      <c r="A25" s="15" t="s">
        <v>691</v>
      </c>
      <c r="B25" s="15" t="s">
        <v>723</v>
      </c>
      <c r="C25" s="15" t="s">
        <v>630</v>
      </c>
      <c r="D25" s="61">
        <v>1.256</v>
      </c>
      <c r="E25" s="15" t="s">
        <v>75</v>
      </c>
      <c r="F25" s="15" t="s">
        <v>76</v>
      </c>
      <c r="G25" s="61">
        <v>1.3257000000000001</v>
      </c>
      <c r="H25" s="15">
        <v>1.3503000000000001</v>
      </c>
      <c r="I25" s="16">
        <v>1.3704000000000001</v>
      </c>
      <c r="J25" s="16">
        <v>1.3689</v>
      </c>
      <c r="K25" s="16">
        <v>1.3499000000000001</v>
      </c>
      <c r="L25" s="16">
        <v>1.3684000000000001</v>
      </c>
      <c r="M25">
        <v>1.3465</v>
      </c>
    </row>
    <row r="26" spans="1:13" x14ac:dyDescent="0.25">
      <c r="A26" s="15" t="s">
        <v>692</v>
      </c>
      <c r="B26" s="15" t="s">
        <v>721</v>
      </c>
      <c r="C26" s="15" t="s">
        <v>629</v>
      </c>
      <c r="D26" s="61">
        <v>1.7967</v>
      </c>
      <c r="E26" s="15" t="s">
        <v>75</v>
      </c>
      <c r="F26" s="15" t="s">
        <v>76</v>
      </c>
      <c r="G26" s="61">
        <v>1.9026000000000001</v>
      </c>
      <c r="H26" s="15">
        <v>1.8883000000000001</v>
      </c>
      <c r="I26" s="16">
        <v>1.8448</v>
      </c>
      <c r="J26" s="16">
        <v>1.8661000000000001</v>
      </c>
      <c r="K26" s="16">
        <v>1.8174000000000001</v>
      </c>
      <c r="L26" s="16">
        <v>1.7622</v>
      </c>
      <c r="M26">
        <v>1.7628999999999999</v>
      </c>
    </row>
    <row r="27" spans="1:13" x14ac:dyDescent="0.25">
      <c r="A27" s="15" t="s">
        <v>693</v>
      </c>
      <c r="B27" s="15" t="s">
        <v>724</v>
      </c>
      <c r="C27" s="15" t="s">
        <v>89</v>
      </c>
      <c r="D27" s="61">
        <v>1.3255999999999999</v>
      </c>
      <c r="E27" s="15" t="s">
        <v>75</v>
      </c>
      <c r="F27" s="15" t="s">
        <v>76</v>
      </c>
      <c r="G27" s="61">
        <v>1.4556</v>
      </c>
      <c r="H27" s="15">
        <v>1.4832000000000001</v>
      </c>
      <c r="I27" s="16">
        <v>1.4690000000000001</v>
      </c>
      <c r="J27" s="16">
        <v>1.4354</v>
      </c>
      <c r="K27" s="16">
        <v>1.4379000000000002</v>
      </c>
      <c r="L27" s="16">
        <v>1.3949</v>
      </c>
      <c r="M27">
        <v>1.3644000000000001</v>
      </c>
    </row>
    <row r="28" spans="1:13" x14ac:dyDescent="0.25">
      <c r="A28" s="15" t="s">
        <v>694</v>
      </c>
      <c r="B28" s="15" t="s">
        <v>719</v>
      </c>
      <c r="C28" s="15" t="s">
        <v>88</v>
      </c>
      <c r="D28" s="61">
        <v>1.8713</v>
      </c>
      <c r="E28" s="15" t="s">
        <v>75</v>
      </c>
      <c r="F28" s="15" t="s">
        <v>76</v>
      </c>
      <c r="G28" s="61">
        <v>1.9224000000000001</v>
      </c>
      <c r="H28" s="15">
        <v>1.9356</v>
      </c>
      <c r="I28" s="16">
        <v>1.9024000000000001</v>
      </c>
      <c r="J28" s="16">
        <v>1.8573000000000002</v>
      </c>
      <c r="K28" s="16">
        <v>1.9126000000000001</v>
      </c>
      <c r="L28" s="16">
        <v>1.8419000000000001</v>
      </c>
      <c r="M28">
        <v>1.7921</v>
      </c>
    </row>
    <row r="29" spans="1:13" x14ac:dyDescent="0.25">
      <c r="A29" s="15" t="s">
        <v>695</v>
      </c>
      <c r="B29" s="15" t="s">
        <v>725</v>
      </c>
      <c r="C29" s="15" t="s">
        <v>90</v>
      </c>
      <c r="D29" s="61">
        <v>1.6904999999999999</v>
      </c>
      <c r="E29" s="15" t="s">
        <v>75</v>
      </c>
      <c r="F29" s="15" t="s">
        <v>76</v>
      </c>
      <c r="G29" s="61">
        <v>1.7797000000000001</v>
      </c>
      <c r="H29" s="15">
        <v>1.8458000000000001</v>
      </c>
      <c r="I29" s="16">
        <v>1.8718999999999999</v>
      </c>
      <c r="J29" s="16">
        <v>1.8807</v>
      </c>
      <c r="K29" s="16">
        <v>1.8448</v>
      </c>
      <c r="L29" s="16">
        <v>1.8746</v>
      </c>
      <c r="M29">
        <v>1.8673999999999999</v>
      </c>
    </row>
    <row r="30" spans="1:13" x14ac:dyDescent="0.25">
      <c r="A30" s="15" t="s">
        <v>696</v>
      </c>
      <c r="B30" s="15" t="s">
        <v>726</v>
      </c>
      <c r="C30" s="15" t="s">
        <v>91</v>
      </c>
      <c r="D30" s="61">
        <v>1.3250999999999999</v>
      </c>
      <c r="E30" s="15" t="s">
        <v>75</v>
      </c>
      <c r="F30" s="15" t="s">
        <v>76</v>
      </c>
      <c r="G30" s="61">
        <v>1.4031</v>
      </c>
      <c r="H30" s="15">
        <v>1.4028</v>
      </c>
      <c r="I30" s="16">
        <v>1.3932</v>
      </c>
      <c r="J30" s="16">
        <v>1.4011</v>
      </c>
      <c r="K30" s="16">
        <v>1.4128000000000001</v>
      </c>
      <c r="L30" s="16">
        <v>1.4523000000000001</v>
      </c>
      <c r="M30">
        <v>1.4749000000000001</v>
      </c>
    </row>
    <row r="31" spans="1:13" x14ac:dyDescent="0.25">
      <c r="A31" s="15" t="s">
        <v>697</v>
      </c>
      <c r="B31" s="15" t="s">
        <v>727</v>
      </c>
      <c r="C31" s="15" t="s">
        <v>631</v>
      </c>
      <c r="D31" s="61">
        <v>1.9101999999999999</v>
      </c>
      <c r="E31" s="15" t="s">
        <v>75</v>
      </c>
      <c r="F31" s="15" t="s">
        <v>76</v>
      </c>
      <c r="G31" s="61">
        <v>1.9686000000000001</v>
      </c>
      <c r="H31" s="15">
        <v>1.9418</v>
      </c>
      <c r="I31" s="16">
        <v>1.796</v>
      </c>
      <c r="J31" s="16">
        <v>1.7961</v>
      </c>
      <c r="K31" s="16">
        <v>1.8629</v>
      </c>
      <c r="L31" s="16">
        <v>1.7325000000000002</v>
      </c>
      <c r="M31">
        <v>1.7141999999999999</v>
      </c>
    </row>
    <row r="32" spans="1:13" x14ac:dyDescent="0.25">
      <c r="A32" s="15" t="s">
        <v>698</v>
      </c>
      <c r="B32" s="15" t="s">
        <v>728</v>
      </c>
      <c r="C32" s="15" t="s">
        <v>632</v>
      </c>
      <c r="D32" s="61">
        <v>1.7346999999999999</v>
      </c>
      <c r="E32" s="15" t="s">
        <v>75</v>
      </c>
      <c r="F32" s="15" t="s">
        <v>76</v>
      </c>
      <c r="G32" s="61">
        <v>1.7664000000000002</v>
      </c>
      <c r="H32" s="15">
        <v>1.7713000000000001</v>
      </c>
      <c r="I32" s="16">
        <v>1.7352000000000001</v>
      </c>
      <c r="J32" s="16">
        <v>1.7091000000000001</v>
      </c>
      <c r="K32" s="16">
        <v>1.7230000000000001</v>
      </c>
      <c r="L32" s="16">
        <v>1.6704000000000001</v>
      </c>
      <c r="M32">
        <v>1.6716</v>
      </c>
    </row>
    <row r="33" spans="1:13" x14ac:dyDescent="0.25">
      <c r="A33" s="15" t="s">
        <v>699</v>
      </c>
      <c r="B33" s="15" t="s">
        <v>729</v>
      </c>
      <c r="C33" s="15" t="s">
        <v>92</v>
      </c>
      <c r="D33" s="61">
        <v>1.2407999999999999</v>
      </c>
      <c r="E33" s="15" t="s">
        <v>75</v>
      </c>
      <c r="F33" s="15" t="s">
        <v>76</v>
      </c>
      <c r="G33" s="61">
        <v>1.3356000000000001</v>
      </c>
      <c r="H33" s="15">
        <v>1.3787</v>
      </c>
      <c r="I33" s="16">
        <v>1.3467</v>
      </c>
      <c r="J33" s="16">
        <v>1.3395000000000001</v>
      </c>
      <c r="K33" s="16">
        <v>1.3195000000000001</v>
      </c>
      <c r="L33" s="16">
        <v>1.2845</v>
      </c>
      <c r="M33">
        <v>1.2746999999999999</v>
      </c>
    </row>
    <row r="34" spans="1:13" x14ac:dyDescent="0.25">
      <c r="A34" s="15" t="s">
        <v>700</v>
      </c>
      <c r="B34" s="15" t="s">
        <v>730</v>
      </c>
      <c r="C34" s="15" t="s">
        <v>93</v>
      </c>
      <c r="D34" s="61">
        <v>1.3120000000000001</v>
      </c>
      <c r="E34" s="15" t="s">
        <v>75</v>
      </c>
      <c r="F34" s="15" t="s">
        <v>76</v>
      </c>
      <c r="G34" s="61">
        <v>1.5063</v>
      </c>
      <c r="H34" s="15">
        <v>1.4394</v>
      </c>
      <c r="I34" s="16">
        <v>1.3095000000000001</v>
      </c>
      <c r="J34" s="16">
        <v>1.3517000000000001</v>
      </c>
      <c r="K34" s="16">
        <v>1.3023</v>
      </c>
      <c r="L34" s="16">
        <v>1.2403</v>
      </c>
      <c r="M34">
        <v>1.2806999999999999</v>
      </c>
    </row>
    <row r="35" spans="1:13" x14ac:dyDescent="0.25">
      <c r="A35" s="15" t="s">
        <v>701</v>
      </c>
      <c r="B35" s="15" t="s">
        <v>731</v>
      </c>
      <c r="C35" s="15" t="s">
        <v>633</v>
      </c>
      <c r="D35" s="61">
        <v>1.0013000000000001</v>
      </c>
      <c r="E35" s="15" t="s">
        <v>75</v>
      </c>
      <c r="F35" s="15" t="s">
        <v>76</v>
      </c>
      <c r="G35" s="61">
        <v>0.92500000000000004</v>
      </c>
      <c r="H35" s="15">
        <v>0.97409999999999997</v>
      </c>
      <c r="I35" s="16">
        <v>0.95569999999999999</v>
      </c>
      <c r="J35" s="16">
        <v>0.92780000000000007</v>
      </c>
      <c r="K35" s="16">
        <v>0.9457000000000001</v>
      </c>
      <c r="L35" s="16">
        <v>0.97670000000000001</v>
      </c>
      <c r="M35">
        <v>0.95130000000000003</v>
      </c>
    </row>
    <row r="36" spans="1:13" x14ac:dyDescent="0.25">
      <c r="A36" s="15" t="s">
        <v>702</v>
      </c>
      <c r="B36" s="15" t="s">
        <v>732</v>
      </c>
      <c r="C36" s="15" t="s">
        <v>94</v>
      </c>
      <c r="D36" s="61">
        <v>1.2351000000000001</v>
      </c>
      <c r="E36" s="15" t="s">
        <v>75</v>
      </c>
      <c r="F36" s="15" t="s">
        <v>76</v>
      </c>
      <c r="G36" s="61">
        <v>1.3086</v>
      </c>
      <c r="H36" s="15">
        <v>1.3017000000000001</v>
      </c>
      <c r="I36" s="16">
        <v>1.3884000000000001</v>
      </c>
      <c r="J36" s="16">
        <v>1.3349</v>
      </c>
      <c r="K36" s="16">
        <v>1.3514000000000002</v>
      </c>
      <c r="L36" s="16">
        <v>1.3324</v>
      </c>
      <c r="M36">
        <v>1.3252999999999999</v>
      </c>
    </row>
    <row r="37" spans="1:13" x14ac:dyDescent="0.25">
      <c r="A37" s="15" t="s">
        <v>703</v>
      </c>
      <c r="B37" s="15" t="s">
        <v>707</v>
      </c>
      <c r="C37" s="15" t="s">
        <v>627</v>
      </c>
      <c r="D37" s="61">
        <v>1.6231</v>
      </c>
      <c r="E37" s="15" t="s">
        <v>75</v>
      </c>
      <c r="F37" s="15" t="s">
        <v>76</v>
      </c>
      <c r="G37" s="61">
        <v>1.6986000000000001</v>
      </c>
      <c r="H37" s="15">
        <v>1.7027000000000001</v>
      </c>
      <c r="I37" s="16">
        <v>1.7072000000000001</v>
      </c>
      <c r="J37" s="16">
        <v>1.6923000000000001</v>
      </c>
      <c r="K37" s="16">
        <v>1.6823000000000001</v>
      </c>
      <c r="L37" s="16">
        <v>1.6508</v>
      </c>
      <c r="M37">
        <v>1.6424000000000001</v>
      </c>
    </row>
    <row r="38" spans="1:13" x14ac:dyDescent="0.25">
      <c r="A38" s="15" t="s">
        <v>704</v>
      </c>
      <c r="B38" s="15" t="s">
        <v>730</v>
      </c>
      <c r="C38" s="15" t="s">
        <v>93</v>
      </c>
      <c r="D38" s="61">
        <v>1.3120000000000001</v>
      </c>
      <c r="E38" s="15" t="s">
        <v>75</v>
      </c>
      <c r="F38" s="15" t="s">
        <v>76</v>
      </c>
      <c r="G38" s="61">
        <v>1.5063</v>
      </c>
      <c r="H38" s="15">
        <v>1.4394</v>
      </c>
      <c r="I38" s="16">
        <v>1.3095000000000001</v>
      </c>
      <c r="J38" s="16">
        <v>1.3517000000000001</v>
      </c>
      <c r="K38" s="16">
        <v>1.3023</v>
      </c>
      <c r="L38" s="16">
        <v>1.2403</v>
      </c>
      <c r="M38">
        <v>1.2806999999999999</v>
      </c>
    </row>
    <row r="39" spans="1:13" x14ac:dyDescent="0.25">
      <c r="D39" s="61"/>
      <c r="G39" s="61"/>
      <c r="I39" s="16"/>
      <c r="J39" s="16"/>
      <c r="K39" s="16"/>
      <c r="L39" s="16"/>
    </row>
    <row r="40" spans="1:13" x14ac:dyDescent="0.25">
      <c r="A40" s="15" t="s">
        <v>736</v>
      </c>
      <c r="B40" s="15" t="s">
        <v>1951</v>
      </c>
      <c r="C40" s="15" t="s">
        <v>95</v>
      </c>
      <c r="D40" s="61">
        <v>0.77470000000000006</v>
      </c>
      <c r="E40" s="15" t="s">
        <v>96</v>
      </c>
      <c r="F40" s="15" t="s">
        <v>97</v>
      </c>
      <c r="G40" s="61">
        <v>0.76660000000000006</v>
      </c>
      <c r="H40" s="15">
        <v>0.77759999999999996</v>
      </c>
      <c r="I40" s="16">
        <v>0.77410000000000001</v>
      </c>
      <c r="J40" s="16">
        <v>0.76700000000000002</v>
      </c>
      <c r="K40" s="16">
        <v>0.78339999999999999</v>
      </c>
      <c r="L40" s="16">
        <v>0.79039999999999999</v>
      </c>
      <c r="M40">
        <v>0.77739999999999998</v>
      </c>
    </row>
    <row r="41" spans="1:13" x14ac:dyDescent="0.25">
      <c r="A41" s="15" t="s">
        <v>737</v>
      </c>
      <c r="B41" s="15" t="s">
        <v>1952</v>
      </c>
      <c r="C41" s="15" t="s">
        <v>98</v>
      </c>
      <c r="D41" s="61">
        <v>0.88859999999999995</v>
      </c>
      <c r="E41" s="15" t="s">
        <v>99</v>
      </c>
      <c r="F41" s="15" t="s">
        <v>100</v>
      </c>
      <c r="G41" s="61">
        <v>0.9083</v>
      </c>
      <c r="H41" s="15">
        <v>0.93259999999999998</v>
      </c>
      <c r="I41" s="16">
        <v>0.92020000000000002</v>
      </c>
      <c r="J41" s="16">
        <v>0.92890000000000006</v>
      </c>
      <c r="K41" s="16">
        <v>0.92420000000000002</v>
      </c>
      <c r="L41" s="16">
        <v>0.92580000000000007</v>
      </c>
      <c r="M41">
        <v>0.88739999999999997</v>
      </c>
    </row>
    <row r="42" spans="1:13" x14ac:dyDescent="0.25">
      <c r="A42" s="15" t="s">
        <v>738</v>
      </c>
      <c r="B42" s="15" t="s">
        <v>1953</v>
      </c>
      <c r="C42" s="15" t="s">
        <v>2340</v>
      </c>
      <c r="D42" s="61">
        <v>0.97560000000000002</v>
      </c>
      <c r="E42" s="15" t="s">
        <v>101</v>
      </c>
      <c r="F42" s="15" t="s">
        <v>102</v>
      </c>
      <c r="G42" s="61">
        <v>0.98810000000000009</v>
      </c>
      <c r="H42" s="15">
        <v>0.98970000000000002</v>
      </c>
      <c r="I42" s="16">
        <v>0.99419999999999997</v>
      </c>
      <c r="J42" s="16">
        <v>1.002</v>
      </c>
      <c r="K42" s="16">
        <v>1.0183</v>
      </c>
      <c r="L42" s="16">
        <v>1.0245</v>
      </c>
      <c r="M42">
        <v>1.0355000000000001</v>
      </c>
    </row>
    <row r="43" spans="1:13" x14ac:dyDescent="0.25">
      <c r="A43" s="15" t="s">
        <v>739</v>
      </c>
      <c r="B43" s="15" t="s">
        <v>1954</v>
      </c>
      <c r="C43" s="15" t="s">
        <v>103</v>
      </c>
      <c r="D43" s="61">
        <v>1.018</v>
      </c>
      <c r="E43" s="15" t="s">
        <v>104</v>
      </c>
      <c r="F43" s="15" t="s">
        <v>105</v>
      </c>
      <c r="G43" s="61">
        <v>1.0514000000000001</v>
      </c>
      <c r="H43" s="15">
        <v>1.0362</v>
      </c>
      <c r="I43" s="16">
        <v>1.0477000000000001</v>
      </c>
      <c r="J43" s="16">
        <v>1.0588</v>
      </c>
      <c r="K43" s="16">
        <v>1.0444</v>
      </c>
      <c r="L43" s="16">
        <v>1.0552000000000001</v>
      </c>
      <c r="M43">
        <v>1.0587</v>
      </c>
    </row>
    <row r="44" spans="1:13" x14ac:dyDescent="0.25">
      <c r="A44" s="15" t="s">
        <v>740</v>
      </c>
      <c r="B44" s="15" t="s">
        <v>1955</v>
      </c>
      <c r="C44" s="15" t="s">
        <v>2341</v>
      </c>
      <c r="D44" s="61">
        <v>0.30620000000000003</v>
      </c>
      <c r="E44" s="15" t="s">
        <v>106</v>
      </c>
      <c r="F44" s="15" t="s">
        <v>107</v>
      </c>
      <c r="G44" s="61">
        <v>0.30130000000000001</v>
      </c>
      <c r="H44" s="15">
        <v>0.29649999999999999</v>
      </c>
      <c r="I44" s="16">
        <v>0.31319999999999998</v>
      </c>
      <c r="J44" s="16">
        <v>0.3241</v>
      </c>
      <c r="K44" s="16">
        <v>0.3211</v>
      </c>
      <c r="L44" s="16">
        <v>0.33190000000000003</v>
      </c>
      <c r="M44">
        <v>0.34300000000000003</v>
      </c>
    </row>
    <row r="45" spans="1:13" x14ac:dyDescent="0.25">
      <c r="A45" s="15" t="s">
        <v>741</v>
      </c>
      <c r="B45" s="15" t="s">
        <v>1955</v>
      </c>
      <c r="C45" s="15" t="s">
        <v>2341</v>
      </c>
      <c r="D45" s="61">
        <v>0.30620000000000003</v>
      </c>
      <c r="E45" s="15" t="s">
        <v>106</v>
      </c>
      <c r="F45" s="15" t="s">
        <v>107</v>
      </c>
      <c r="G45" s="61">
        <v>0.30130000000000001</v>
      </c>
      <c r="H45" s="15">
        <v>0.29649999999999999</v>
      </c>
      <c r="I45" s="16">
        <v>0.31319999999999998</v>
      </c>
      <c r="J45" s="16">
        <v>0.3241</v>
      </c>
      <c r="K45" s="16">
        <v>0.3211</v>
      </c>
      <c r="L45" s="16">
        <v>0.33190000000000003</v>
      </c>
      <c r="M45">
        <v>0.34300000000000003</v>
      </c>
    </row>
    <row r="46" spans="1:13" x14ac:dyDescent="0.25">
      <c r="A46" s="15" t="s">
        <v>742</v>
      </c>
      <c r="B46" s="15" t="s">
        <v>1956</v>
      </c>
      <c r="C46" s="15" t="s">
        <v>650</v>
      </c>
      <c r="D46" s="61">
        <v>0.35759999999999997</v>
      </c>
      <c r="E46" s="15" t="s">
        <v>106</v>
      </c>
      <c r="F46" s="15" t="s">
        <v>107</v>
      </c>
      <c r="G46" s="61">
        <v>0.37190000000000001</v>
      </c>
      <c r="H46" s="15">
        <v>0.3911</v>
      </c>
      <c r="I46" s="16">
        <v>0.39489999999999997</v>
      </c>
      <c r="J46" s="16">
        <v>0.4047</v>
      </c>
      <c r="K46" s="16">
        <v>0.41860000000000003</v>
      </c>
      <c r="L46" s="16">
        <v>0.4168</v>
      </c>
      <c r="M46">
        <v>0.42670000000000002</v>
      </c>
    </row>
    <row r="47" spans="1:13" x14ac:dyDescent="0.25">
      <c r="A47" s="15" t="s">
        <v>743</v>
      </c>
      <c r="B47" s="15" t="s">
        <v>1956</v>
      </c>
      <c r="C47" s="15" t="s">
        <v>650</v>
      </c>
      <c r="D47" s="61">
        <v>0.35759999999999997</v>
      </c>
      <c r="E47" s="15" t="s">
        <v>106</v>
      </c>
      <c r="F47" s="15" t="s">
        <v>107</v>
      </c>
      <c r="G47" s="61">
        <v>0.37190000000000001</v>
      </c>
      <c r="H47" s="15">
        <v>0.3911</v>
      </c>
      <c r="I47" s="16">
        <v>0.39489999999999997</v>
      </c>
      <c r="J47" s="16">
        <v>0.4047</v>
      </c>
      <c r="K47" s="16">
        <v>0.41860000000000003</v>
      </c>
      <c r="L47" s="16">
        <v>0.4168</v>
      </c>
      <c r="M47">
        <v>0.42670000000000002</v>
      </c>
    </row>
    <row r="48" spans="1:13" x14ac:dyDescent="0.25">
      <c r="A48" s="14" t="s">
        <v>744</v>
      </c>
      <c r="B48" s="15" t="s">
        <v>1957</v>
      </c>
      <c r="C48" s="15" t="s">
        <v>108</v>
      </c>
      <c r="D48" s="61">
        <v>0.80159999999999998</v>
      </c>
      <c r="E48" s="15" t="s">
        <v>109</v>
      </c>
      <c r="F48" s="15" t="s">
        <v>110</v>
      </c>
      <c r="G48" s="61">
        <v>0.8357</v>
      </c>
      <c r="H48" s="15">
        <v>0.85309999999999997</v>
      </c>
      <c r="I48" s="16">
        <v>0.86309999999999998</v>
      </c>
      <c r="J48" s="16">
        <v>0.86530000000000007</v>
      </c>
      <c r="K48" s="16">
        <v>0.88260000000000005</v>
      </c>
      <c r="L48" s="16">
        <v>0.88100000000000001</v>
      </c>
      <c r="M48">
        <v>0.90549999999999997</v>
      </c>
    </row>
    <row r="49" spans="1:13" x14ac:dyDescent="0.25">
      <c r="A49" s="15" t="s">
        <v>745</v>
      </c>
      <c r="B49" s="15" t="s">
        <v>1958</v>
      </c>
      <c r="C49" s="15" t="s">
        <v>111</v>
      </c>
      <c r="D49" s="61">
        <v>0.94640000000000002</v>
      </c>
      <c r="E49" s="15" t="s">
        <v>112</v>
      </c>
      <c r="F49" s="15" t="s">
        <v>113</v>
      </c>
      <c r="G49" s="61">
        <v>0.86030000000000006</v>
      </c>
      <c r="H49" s="15">
        <v>0.85850000000000004</v>
      </c>
      <c r="I49" s="16">
        <v>0.89139999999999997</v>
      </c>
      <c r="J49" s="16">
        <v>0.90210000000000001</v>
      </c>
      <c r="K49" s="16">
        <v>0.9194</v>
      </c>
      <c r="L49" s="16">
        <v>0.92270000000000008</v>
      </c>
      <c r="M49">
        <v>0.90710000000000002</v>
      </c>
    </row>
    <row r="50" spans="1:13" x14ac:dyDescent="0.25">
      <c r="A50" s="15" t="s">
        <v>746</v>
      </c>
      <c r="B50" s="15" t="s">
        <v>1959</v>
      </c>
      <c r="C50" s="15" t="s">
        <v>114</v>
      </c>
      <c r="D50" s="61">
        <v>0.87970000000000004</v>
      </c>
      <c r="E50" s="15" t="s">
        <v>115</v>
      </c>
      <c r="F50" s="15" t="s">
        <v>116</v>
      </c>
      <c r="G50" s="61">
        <v>0.85570000000000002</v>
      </c>
      <c r="H50" s="15">
        <v>0.88109999999999999</v>
      </c>
      <c r="I50" s="16">
        <v>0.86890000000000001</v>
      </c>
      <c r="J50" s="16">
        <v>0.86280000000000001</v>
      </c>
      <c r="K50" s="16">
        <v>0.84340000000000004</v>
      </c>
      <c r="L50" s="16">
        <v>0.84989999999999999</v>
      </c>
      <c r="M50">
        <v>0.84640000000000004</v>
      </c>
    </row>
    <row r="51" spans="1:13" x14ac:dyDescent="0.25">
      <c r="A51" s="15" t="s">
        <v>747</v>
      </c>
      <c r="B51" s="15" t="s">
        <v>1960</v>
      </c>
      <c r="C51" s="15" t="s">
        <v>117</v>
      </c>
      <c r="D51" s="61">
        <v>0.81630000000000003</v>
      </c>
      <c r="E51" s="15" t="s">
        <v>118</v>
      </c>
      <c r="F51" s="15" t="s">
        <v>119</v>
      </c>
      <c r="G51" s="61">
        <v>0.80710000000000004</v>
      </c>
      <c r="H51" s="15">
        <v>0.80369999999999997</v>
      </c>
      <c r="I51" s="16">
        <v>0.82479999999999998</v>
      </c>
      <c r="J51" s="16">
        <v>0.82590000000000008</v>
      </c>
      <c r="K51" s="16">
        <v>0.82390000000000008</v>
      </c>
      <c r="L51" s="16">
        <v>0.81120000000000003</v>
      </c>
      <c r="M51">
        <v>0.8165</v>
      </c>
    </row>
    <row r="52" spans="1:13" x14ac:dyDescent="0.25">
      <c r="A52" s="15" t="s">
        <v>748</v>
      </c>
      <c r="B52" s="15" t="s">
        <v>1961</v>
      </c>
      <c r="C52" s="15" t="s">
        <v>120</v>
      </c>
      <c r="D52" s="61">
        <v>0.94969999999999999</v>
      </c>
      <c r="E52" s="15" t="s">
        <v>121</v>
      </c>
      <c r="F52" s="15" t="s">
        <v>122</v>
      </c>
      <c r="G52" s="61">
        <v>0.89030000000000009</v>
      </c>
      <c r="H52" s="15">
        <v>0.91269999999999996</v>
      </c>
      <c r="I52" s="16">
        <v>0.93269999999999997</v>
      </c>
      <c r="J52" s="16">
        <v>0.9607</v>
      </c>
      <c r="K52" s="16">
        <v>0.95020000000000004</v>
      </c>
      <c r="L52" s="16">
        <v>0.92500000000000004</v>
      </c>
      <c r="M52">
        <v>0.97989999999999999</v>
      </c>
    </row>
    <row r="53" spans="1:13" x14ac:dyDescent="0.25">
      <c r="A53" s="15" t="s">
        <v>749</v>
      </c>
      <c r="B53" s="15" t="s">
        <v>1962</v>
      </c>
      <c r="C53" s="15" t="s">
        <v>123</v>
      </c>
      <c r="D53" s="61">
        <v>0.7036</v>
      </c>
      <c r="E53" s="15" t="s">
        <v>124</v>
      </c>
      <c r="F53" s="15" t="s">
        <v>125</v>
      </c>
      <c r="G53" s="61">
        <v>0.72489999999999999</v>
      </c>
      <c r="H53" s="15">
        <v>0.80520000000000003</v>
      </c>
      <c r="I53" s="16">
        <v>0.82820000000000005</v>
      </c>
      <c r="J53" s="16">
        <v>0.80190000000000006</v>
      </c>
      <c r="K53" s="16">
        <v>0.80149999999999999</v>
      </c>
      <c r="L53" s="16">
        <v>0.81020000000000003</v>
      </c>
      <c r="M53">
        <v>0.84460000000000002</v>
      </c>
    </row>
    <row r="54" spans="1:13" x14ac:dyDescent="0.25">
      <c r="A54" s="15" t="s">
        <v>750</v>
      </c>
      <c r="B54" s="15" t="s">
        <v>1963</v>
      </c>
      <c r="C54" s="15" t="s">
        <v>126</v>
      </c>
      <c r="D54" s="61">
        <v>0.84740000000000004</v>
      </c>
      <c r="E54" s="15" t="s">
        <v>115</v>
      </c>
      <c r="F54" s="15" t="s">
        <v>116</v>
      </c>
      <c r="G54" s="61">
        <v>0.82890000000000008</v>
      </c>
      <c r="H54" s="15">
        <v>0.85119999999999996</v>
      </c>
      <c r="I54" s="16">
        <v>0.8528</v>
      </c>
      <c r="J54" s="16">
        <v>0.86660000000000004</v>
      </c>
      <c r="K54" s="16">
        <v>0.878</v>
      </c>
      <c r="L54" s="16">
        <v>0.8711000000000001</v>
      </c>
      <c r="M54">
        <v>0.85460000000000003</v>
      </c>
    </row>
    <row r="55" spans="1:13" x14ac:dyDescent="0.25">
      <c r="A55" s="15" t="s">
        <v>751</v>
      </c>
      <c r="B55" s="15" t="s">
        <v>1964</v>
      </c>
      <c r="C55" s="15" t="s">
        <v>2342</v>
      </c>
      <c r="D55" s="61">
        <v>1.0310999999999999</v>
      </c>
      <c r="E55" s="15" t="s">
        <v>121</v>
      </c>
      <c r="F55" s="15" t="s">
        <v>122</v>
      </c>
      <c r="G55" s="61" t="s">
        <v>2420</v>
      </c>
      <c r="H55" s="15" t="e">
        <v>#N/A</v>
      </c>
      <c r="I55" s="16" t="e">
        <v>#N/A</v>
      </c>
      <c r="J55" s="16" t="e">
        <v>#N/A</v>
      </c>
      <c r="K55" s="16" t="e">
        <v>#N/A</v>
      </c>
      <c r="L55" s="16" t="e">
        <v>#N/A</v>
      </c>
      <c r="M55" t="e">
        <v>#N/A</v>
      </c>
    </row>
    <row r="56" spans="1:13" x14ac:dyDescent="0.25">
      <c r="A56" s="15" t="s">
        <v>752</v>
      </c>
      <c r="B56" s="15" t="s">
        <v>1965</v>
      </c>
      <c r="C56" s="15" t="s">
        <v>129</v>
      </c>
      <c r="D56" s="61">
        <v>0.83609999999999995</v>
      </c>
      <c r="E56" s="15" t="s">
        <v>104</v>
      </c>
      <c r="F56" s="15" t="s">
        <v>105</v>
      </c>
      <c r="G56" s="61">
        <v>0.82440000000000002</v>
      </c>
      <c r="H56" s="15">
        <v>0.84240000000000004</v>
      </c>
      <c r="I56" s="16">
        <v>0.8347</v>
      </c>
      <c r="J56" s="16">
        <v>0.84960000000000002</v>
      </c>
      <c r="K56" s="16">
        <v>0.85630000000000006</v>
      </c>
      <c r="L56" s="16">
        <v>0.85130000000000006</v>
      </c>
      <c r="M56">
        <v>0.87539999999999996</v>
      </c>
    </row>
    <row r="57" spans="1:13" x14ac:dyDescent="0.25">
      <c r="A57" s="15" t="s">
        <v>753</v>
      </c>
      <c r="B57" s="15" t="s">
        <v>1966</v>
      </c>
      <c r="C57" s="15" t="s">
        <v>130</v>
      </c>
      <c r="D57" s="61">
        <v>1.0618000000000001</v>
      </c>
      <c r="E57" s="15" t="s">
        <v>131</v>
      </c>
      <c r="F57" s="15" t="s">
        <v>132</v>
      </c>
      <c r="G57" s="61">
        <v>0.9728</v>
      </c>
      <c r="H57" s="15">
        <v>0.95689999999999997</v>
      </c>
      <c r="I57" s="16">
        <v>0.92520000000000002</v>
      </c>
      <c r="J57" s="16">
        <v>0.91720000000000002</v>
      </c>
      <c r="K57" s="16">
        <v>0.87890000000000001</v>
      </c>
      <c r="L57" s="16">
        <v>0.86330000000000007</v>
      </c>
      <c r="M57">
        <v>0.85060000000000002</v>
      </c>
    </row>
    <row r="58" spans="1:13" x14ac:dyDescent="0.25">
      <c r="A58" s="15" t="s">
        <v>754</v>
      </c>
      <c r="B58" s="15" t="s">
        <v>1967</v>
      </c>
      <c r="C58" s="15" t="s">
        <v>133</v>
      </c>
      <c r="D58" s="61">
        <v>0.88900000000000001</v>
      </c>
      <c r="E58" s="15" t="s">
        <v>134</v>
      </c>
      <c r="F58" s="15" t="s">
        <v>135</v>
      </c>
      <c r="G58" s="61">
        <v>0.88450000000000006</v>
      </c>
      <c r="H58" s="15">
        <v>0.85460000000000003</v>
      </c>
      <c r="I58" s="16">
        <v>0.86219999999999997</v>
      </c>
      <c r="J58" s="16">
        <v>0.84400000000000008</v>
      </c>
      <c r="K58" s="16">
        <v>0.81530000000000002</v>
      </c>
      <c r="L58" s="16">
        <v>0.8125</v>
      </c>
      <c r="M58">
        <v>0.82289999999999996</v>
      </c>
    </row>
    <row r="59" spans="1:13" x14ac:dyDescent="0.25">
      <c r="A59" s="15" t="s">
        <v>755</v>
      </c>
      <c r="B59" s="15" t="s">
        <v>1968</v>
      </c>
      <c r="C59" s="15" t="s">
        <v>136</v>
      </c>
      <c r="D59" s="61">
        <v>0.89610000000000001</v>
      </c>
      <c r="E59" s="15" t="s">
        <v>137</v>
      </c>
      <c r="F59" s="15" t="s">
        <v>138</v>
      </c>
      <c r="G59" s="61">
        <v>0.83090000000000008</v>
      </c>
      <c r="H59" s="15">
        <v>0.84330000000000005</v>
      </c>
      <c r="I59" s="16">
        <v>0.82909999999999995</v>
      </c>
      <c r="J59" s="16">
        <v>0.86350000000000005</v>
      </c>
      <c r="K59" s="16">
        <v>0.8701000000000001</v>
      </c>
      <c r="L59" s="16">
        <v>0.88200000000000001</v>
      </c>
      <c r="M59">
        <v>0.92030000000000001</v>
      </c>
    </row>
    <row r="60" spans="1:13" x14ac:dyDescent="0.25">
      <c r="A60" s="15" t="s">
        <v>756</v>
      </c>
      <c r="B60" s="15" t="s">
        <v>1969</v>
      </c>
      <c r="C60" s="15" t="s">
        <v>139</v>
      </c>
      <c r="D60" s="61">
        <v>0.87519999999999998</v>
      </c>
      <c r="E60" s="15" t="s">
        <v>121</v>
      </c>
      <c r="F60" s="15" t="s">
        <v>122</v>
      </c>
      <c r="G60" s="61">
        <v>0.9153</v>
      </c>
      <c r="H60" s="15">
        <v>0.93579999999999997</v>
      </c>
      <c r="I60" s="16">
        <v>0.94</v>
      </c>
      <c r="J60" s="16">
        <v>0.93900000000000006</v>
      </c>
      <c r="K60" s="16">
        <v>0.92280000000000006</v>
      </c>
      <c r="L60" s="16">
        <v>0.92810000000000004</v>
      </c>
      <c r="M60">
        <v>0.92949999999999999</v>
      </c>
    </row>
    <row r="61" spans="1:13" x14ac:dyDescent="0.25">
      <c r="A61" s="15" t="s">
        <v>757</v>
      </c>
      <c r="B61" s="15" t="s">
        <v>1970</v>
      </c>
      <c r="C61" s="15" t="s">
        <v>140</v>
      </c>
      <c r="D61" s="61">
        <v>0.76500000000000001</v>
      </c>
      <c r="E61" s="15" t="s">
        <v>121</v>
      </c>
      <c r="F61" s="15" t="s">
        <v>122</v>
      </c>
      <c r="G61" s="61">
        <v>0.79420000000000002</v>
      </c>
      <c r="H61" s="15">
        <v>0.83220000000000005</v>
      </c>
      <c r="I61" s="16">
        <v>0.88629999999999998</v>
      </c>
      <c r="J61" s="16">
        <v>0.85970000000000002</v>
      </c>
      <c r="K61" s="16">
        <v>0.87370000000000003</v>
      </c>
      <c r="L61" s="16">
        <v>0.86420000000000008</v>
      </c>
      <c r="M61">
        <v>0.88360000000000005</v>
      </c>
    </row>
    <row r="62" spans="1:13" x14ac:dyDescent="0.25">
      <c r="A62" s="15" t="s">
        <v>758</v>
      </c>
      <c r="B62" s="15" t="s">
        <v>1955</v>
      </c>
      <c r="C62" s="15" t="s">
        <v>2341</v>
      </c>
      <c r="D62" s="61">
        <v>0.30620000000000003</v>
      </c>
      <c r="E62" s="15" t="s">
        <v>106</v>
      </c>
      <c r="F62" s="15" t="s">
        <v>107</v>
      </c>
      <c r="G62" s="61">
        <v>0.30130000000000001</v>
      </c>
      <c r="H62" s="15">
        <v>0.29649999999999999</v>
      </c>
      <c r="I62" s="16">
        <v>0.31319999999999998</v>
      </c>
      <c r="J62" s="16">
        <v>0.3241</v>
      </c>
      <c r="K62" s="16">
        <v>0.3211</v>
      </c>
      <c r="L62" s="16">
        <v>0.33190000000000003</v>
      </c>
      <c r="M62">
        <v>0.34300000000000003</v>
      </c>
    </row>
    <row r="63" spans="1:13" x14ac:dyDescent="0.25">
      <c r="A63" s="15" t="s">
        <v>759</v>
      </c>
      <c r="B63" s="15" t="s">
        <v>1971</v>
      </c>
      <c r="C63" s="15" t="s">
        <v>141</v>
      </c>
      <c r="D63" s="61">
        <v>1.1505000000000001</v>
      </c>
      <c r="E63" s="15" t="s">
        <v>142</v>
      </c>
      <c r="F63" s="15" t="s">
        <v>143</v>
      </c>
      <c r="G63" s="61">
        <v>1.159</v>
      </c>
      <c r="H63" s="15">
        <v>1.1938</v>
      </c>
      <c r="I63" s="16">
        <v>1.218</v>
      </c>
      <c r="J63" s="16">
        <v>1.2194</v>
      </c>
      <c r="K63" s="16">
        <v>1.2290000000000001</v>
      </c>
      <c r="L63" s="16">
        <v>1.2183000000000002</v>
      </c>
      <c r="M63">
        <v>1.2542</v>
      </c>
    </row>
    <row r="64" spans="1:13" x14ac:dyDescent="0.25">
      <c r="A64" s="15" t="s">
        <v>760</v>
      </c>
      <c r="B64" s="15" t="s">
        <v>1972</v>
      </c>
      <c r="C64" s="15" t="s">
        <v>2343</v>
      </c>
      <c r="D64" s="61">
        <v>0.88319999999999999</v>
      </c>
      <c r="E64" s="15" t="s">
        <v>109</v>
      </c>
      <c r="F64" s="15" t="s">
        <v>110</v>
      </c>
      <c r="G64" s="61">
        <v>0.88970000000000005</v>
      </c>
      <c r="H64" s="15">
        <v>0.86939999999999995</v>
      </c>
      <c r="I64" s="16">
        <v>0.88390000000000002</v>
      </c>
      <c r="J64" s="16">
        <v>0.89860000000000007</v>
      </c>
      <c r="K64" s="16">
        <v>0.88870000000000005</v>
      </c>
      <c r="L64" s="16">
        <v>0.8973000000000001</v>
      </c>
      <c r="M64">
        <v>0.92430000000000001</v>
      </c>
    </row>
    <row r="65" spans="1:13" x14ac:dyDescent="0.25">
      <c r="A65" s="15" t="s">
        <v>761</v>
      </c>
      <c r="B65" s="15" t="s">
        <v>1973</v>
      </c>
      <c r="C65" s="15" t="s">
        <v>144</v>
      </c>
      <c r="D65" s="61">
        <v>0.70379999999999998</v>
      </c>
      <c r="E65" s="15" t="s">
        <v>145</v>
      </c>
      <c r="F65" s="15" t="s">
        <v>146</v>
      </c>
      <c r="G65" s="61">
        <v>0.70269999999999999</v>
      </c>
      <c r="H65" s="15">
        <v>0.72109999999999996</v>
      </c>
      <c r="I65" s="16">
        <v>0.71279999999999999</v>
      </c>
      <c r="J65" s="16">
        <v>0.71789999999999998</v>
      </c>
      <c r="K65" s="16">
        <v>0.71689999999999998</v>
      </c>
      <c r="L65" s="16">
        <v>0.7208</v>
      </c>
      <c r="M65">
        <v>0.73560000000000003</v>
      </c>
    </row>
    <row r="66" spans="1:13" x14ac:dyDescent="0.25">
      <c r="A66" s="15" t="s">
        <v>762</v>
      </c>
      <c r="B66" s="15" t="s">
        <v>1974</v>
      </c>
      <c r="C66" s="15" t="s">
        <v>147</v>
      </c>
      <c r="D66" s="61">
        <v>0.86809999999999998</v>
      </c>
      <c r="E66" s="15" t="s">
        <v>192</v>
      </c>
      <c r="F66" s="15" t="s">
        <v>149</v>
      </c>
      <c r="G66" s="61">
        <v>0.86210000000000009</v>
      </c>
      <c r="H66" s="15">
        <v>0.89790000000000003</v>
      </c>
      <c r="I66" s="16">
        <v>0.93210000000000004</v>
      </c>
      <c r="J66" s="16">
        <v>0.94720000000000004</v>
      </c>
      <c r="K66" s="16">
        <v>0.94910000000000005</v>
      </c>
      <c r="L66" s="16">
        <v>0.93690000000000007</v>
      </c>
      <c r="M66">
        <v>0.95099999999999996</v>
      </c>
    </row>
    <row r="67" spans="1:13" x14ac:dyDescent="0.25">
      <c r="A67" s="15" t="s">
        <v>763</v>
      </c>
      <c r="B67" s="15" t="s">
        <v>1975</v>
      </c>
      <c r="C67" s="15" t="s">
        <v>150</v>
      </c>
      <c r="D67" s="61">
        <v>0.87529999999999997</v>
      </c>
      <c r="E67" s="15" t="s">
        <v>151</v>
      </c>
      <c r="F67" s="15" t="s">
        <v>152</v>
      </c>
      <c r="G67" s="61">
        <v>0.85200000000000009</v>
      </c>
      <c r="H67" s="15">
        <v>0.89119999999999999</v>
      </c>
      <c r="I67" s="16">
        <v>0.86670000000000003</v>
      </c>
      <c r="J67" s="16">
        <v>0.87250000000000005</v>
      </c>
      <c r="K67" s="16">
        <v>0.84789999999999999</v>
      </c>
      <c r="L67" s="16">
        <v>0.84100000000000008</v>
      </c>
      <c r="M67">
        <v>0.85270000000000001</v>
      </c>
    </row>
    <row r="68" spans="1:13" x14ac:dyDescent="0.25">
      <c r="A68" s="15" t="s">
        <v>764</v>
      </c>
      <c r="B68" s="15" t="s">
        <v>1976</v>
      </c>
      <c r="C68" s="15" t="s">
        <v>153</v>
      </c>
      <c r="D68" s="61">
        <v>0.98529999999999995</v>
      </c>
      <c r="E68" s="15" t="s">
        <v>154</v>
      </c>
      <c r="F68" s="15" t="s">
        <v>128</v>
      </c>
      <c r="G68" s="61">
        <v>0.97900000000000009</v>
      </c>
      <c r="H68" s="15">
        <v>0.9466</v>
      </c>
      <c r="I68" s="16">
        <v>0.95140000000000002</v>
      </c>
      <c r="J68" s="16">
        <v>0.95210000000000006</v>
      </c>
      <c r="K68" s="16">
        <v>0.95810000000000006</v>
      </c>
      <c r="L68" s="16">
        <v>0.95680000000000009</v>
      </c>
      <c r="M68">
        <v>0.9506</v>
      </c>
    </row>
    <row r="69" spans="1:13" x14ac:dyDescent="0.25">
      <c r="A69" s="15" t="s">
        <v>765</v>
      </c>
      <c r="B69" s="15" t="s">
        <v>1977</v>
      </c>
      <c r="C69" s="15" t="s">
        <v>155</v>
      </c>
      <c r="D69" s="61">
        <v>1.0563</v>
      </c>
      <c r="E69" s="15" t="s">
        <v>199</v>
      </c>
      <c r="F69" s="15" t="s">
        <v>157</v>
      </c>
      <c r="G69" s="61">
        <v>1.0647</v>
      </c>
      <c r="H69" s="15">
        <v>1.0754999999999999</v>
      </c>
      <c r="I69" s="16">
        <v>1.0959000000000001</v>
      </c>
      <c r="J69" s="16">
        <v>1.1091</v>
      </c>
      <c r="K69" s="16">
        <v>1.1356000000000002</v>
      </c>
      <c r="L69" s="16">
        <v>1.1206</v>
      </c>
      <c r="M69">
        <v>1.1294999999999999</v>
      </c>
    </row>
    <row r="70" spans="1:13" x14ac:dyDescent="0.25">
      <c r="A70" s="15" t="s">
        <v>766</v>
      </c>
      <c r="B70" s="15" t="s">
        <v>1978</v>
      </c>
      <c r="C70" s="15" t="s">
        <v>250</v>
      </c>
      <c r="D70" s="61">
        <v>0.93679999999999997</v>
      </c>
      <c r="E70" s="15" t="s">
        <v>115</v>
      </c>
      <c r="F70" s="15" t="s">
        <v>116</v>
      </c>
      <c r="G70" s="61">
        <v>0.94640000000000002</v>
      </c>
      <c r="H70" s="15">
        <v>0.95020000000000004</v>
      </c>
      <c r="I70" s="16">
        <v>0.94930000000000003</v>
      </c>
      <c r="J70" s="16">
        <v>0.93370000000000009</v>
      </c>
      <c r="K70" s="16" t="s">
        <v>635</v>
      </c>
      <c r="L70" s="16" t="s">
        <v>635</v>
      </c>
      <c r="M70" t="s">
        <v>635</v>
      </c>
    </row>
    <row r="71" spans="1:13" x14ac:dyDescent="0.25">
      <c r="A71" s="15" t="s">
        <v>767</v>
      </c>
      <c r="B71" s="15" t="s">
        <v>1970</v>
      </c>
      <c r="C71" s="15" t="s">
        <v>140</v>
      </c>
      <c r="D71" s="61">
        <v>0.76500000000000001</v>
      </c>
      <c r="E71" s="15" t="s">
        <v>121</v>
      </c>
      <c r="F71" s="15" t="s">
        <v>122</v>
      </c>
      <c r="G71" s="61">
        <v>0.79420000000000002</v>
      </c>
      <c r="H71" s="15">
        <v>0.83220000000000005</v>
      </c>
      <c r="I71" s="16">
        <v>0.88629999999999998</v>
      </c>
      <c r="J71" s="16">
        <v>0.85970000000000002</v>
      </c>
      <c r="K71" s="16">
        <v>0.87370000000000003</v>
      </c>
      <c r="L71" s="16">
        <v>0.86420000000000008</v>
      </c>
      <c r="M71">
        <v>0.88360000000000005</v>
      </c>
    </row>
    <row r="72" spans="1:13" x14ac:dyDescent="0.25">
      <c r="A72" s="15" t="s">
        <v>768</v>
      </c>
      <c r="B72" s="15" t="s">
        <v>1979</v>
      </c>
      <c r="C72" s="15" t="s">
        <v>158</v>
      </c>
      <c r="D72" s="61">
        <v>0.97760000000000002</v>
      </c>
      <c r="E72" s="15" t="s">
        <v>159</v>
      </c>
      <c r="F72" s="15" t="s">
        <v>160</v>
      </c>
      <c r="G72" s="61">
        <v>0.97520000000000007</v>
      </c>
      <c r="H72" s="15">
        <v>0.95820000000000005</v>
      </c>
      <c r="I72" s="16">
        <v>0.94579999999999997</v>
      </c>
      <c r="J72" s="16">
        <v>0.95450000000000002</v>
      </c>
      <c r="K72" s="16">
        <v>0.93620000000000003</v>
      </c>
      <c r="L72" s="16">
        <v>0.93770000000000009</v>
      </c>
      <c r="M72">
        <v>0.92510000000000003</v>
      </c>
    </row>
    <row r="73" spans="1:13" x14ac:dyDescent="0.25">
      <c r="A73" s="15" t="s">
        <v>769</v>
      </c>
      <c r="B73" s="15" t="s">
        <v>1953</v>
      </c>
      <c r="C73" s="15" t="s">
        <v>2340</v>
      </c>
      <c r="D73" s="61">
        <v>0.97560000000000002</v>
      </c>
      <c r="E73" s="15" t="s">
        <v>101</v>
      </c>
      <c r="F73" s="15" t="s">
        <v>102</v>
      </c>
      <c r="G73" s="61">
        <v>0.98810000000000009</v>
      </c>
      <c r="H73" s="15">
        <v>0.98970000000000002</v>
      </c>
      <c r="I73" s="16">
        <v>0.99419999999999997</v>
      </c>
      <c r="J73" s="16">
        <v>1.002</v>
      </c>
      <c r="K73" s="16">
        <v>1.0183</v>
      </c>
      <c r="L73" s="16">
        <v>1.0245</v>
      </c>
      <c r="M73">
        <v>1.0355000000000001</v>
      </c>
    </row>
    <row r="74" spans="1:13" x14ac:dyDescent="0.25">
      <c r="A74" s="15" t="s">
        <v>770</v>
      </c>
      <c r="B74" s="15" t="s">
        <v>1980</v>
      </c>
      <c r="C74" s="15" t="s">
        <v>161</v>
      </c>
      <c r="D74" s="61">
        <v>0.88460000000000005</v>
      </c>
      <c r="E74" s="15" t="s">
        <v>159</v>
      </c>
      <c r="F74" s="15" t="s">
        <v>160</v>
      </c>
      <c r="G74" s="61">
        <v>0.88350000000000006</v>
      </c>
      <c r="H74" s="15">
        <v>0.85440000000000005</v>
      </c>
      <c r="I74" s="16">
        <v>0.88780000000000003</v>
      </c>
      <c r="J74" s="16">
        <v>0.92870000000000008</v>
      </c>
      <c r="K74" s="16">
        <v>0.91850000000000009</v>
      </c>
      <c r="L74" s="16">
        <v>0.86740000000000006</v>
      </c>
      <c r="M74">
        <v>0.90159999999999996</v>
      </c>
    </row>
    <row r="75" spans="1:13" x14ac:dyDescent="0.25">
      <c r="A75" s="15" t="s">
        <v>771</v>
      </c>
      <c r="B75" s="15" t="s">
        <v>1981</v>
      </c>
      <c r="C75" s="15" t="s">
        <v>162</v>
      </c>
      <c r="D75" s="61">
        <v>0.31180000000000002</v>
      </c>
      <c r="E75" s="15" t="s">
        <v>106</v>
      </c>
      <c r="F75" s="15" t="s">
        <v>107</v>
      </c>
      <c r="G75" s="61">
        <v>0.3261</v>
      </c>
      <c r="H75" s="15">
        <v>0.3427</v>
      </c>
      <c r="I75" s="16">
        <v>0.34460000000000002</v>
      </c>
      <c r="J75" s="16">
        <v>0.35370000000000001</v>
      </c>
      <c r="K75" s="16">
        <v>0.36460000000000004</v>
      </c>
      <c r="L75" s="16">
        <v>0.37390000000000001</v>
      </c>
      <c r="M75">
        <v>0.42370000000000002</v>
      </c>
    </row>
    <row r="76" spans="1:13" x14ac:dyDescent="0.25">
      <c r="A76" s="15" t="s">
        <v>772</v>
      </c>
      <c r="B76" s="15" t="s">
        <v>1964</v>
      </c>
      <c r="C76" s="15" t="s">
        <v>2342</v>
      </c>
      <c r="D76" s="61">
        <v>1.0310999999999999</v>
      </c>
      <c r="E76" s="15" t="s">
        <v>121</v>
      </c>
      <c r="F76" s="15" t="s">
        <v>122</v>
      </c>
      <c r="G76" s="61" t="s">
        <v>2420</v>
      </c>
      <c r="H76" s="15" t="e">
        <v>#N/A</v>
      </c>
      <c r="I76" s="16" t="e">
        <v>#N/A</v>
      </c>
      <c r="J76" s="16" t="e">
        <v>#N/A</v>
      </c>
      <c r="K76" s="16" t="e">
        <v>#N/A</v>
      </c>
      <c r="L76" s="16" t="e">
        <v>#N/A</v>
      </c>
      <c r="M76" t="e">
        <v>#N/A</v>
      </c>
    </row>
    <row r="77" spans="1:13" x14ac:dyDescent="0.25">
      <c r="A77" s="15" t="s">
        <v>773</v>
      </c>
      <c r="B77" s="15" t="s">
        <v>1965</v>
      </c>
      <c r="C77" s="15" t="s">
        <v>129</v>
      </c>
      <c r="D77" s="61">
        <v>0.83609999999999995</v>
      </c>
      <c r="E77" s="15" t="s">
        <v>104</v>
      </c>
      <c r="F77" s="15" t="s">
        <v>105</v>
      </c>
      <c r="G77" s="61">
        <v>0.82440000000000002</v>
      </c>
      <c r="H77" s="15">
        <v>0.84240000000000004</v>
      </c>
      <c r="I77" s="16">
        <v>0.8347</v>
      </c>
      <c r="J77" s="16">
        <v>0.84960000000000002</v>
      </c>
      <c r="K77" s="16">
        <v>0.85630000000000006</v>
      </c>
      <c r="L77" s="16">
        <v>0.85130000000000006</v>
      </c>
      <c r="M77">
        <v>0.87539999999999996</v>
      </c>
    </row>
    <row r="78" spans="1:13" x14ac:dyDescent="0.25">
      <c r="A78" s="15" t="s">
        <v>774</v>
      </c>
      <c r="B78" s="15" t="s">
        <v>1982</v>
      </c>
      <c r="C78" s="15" t="s">
        <v>163</v>
      </c>
      <c r="D78" s="61">
        <v>0.79430000000000001</v>
      </c>
      <c r="E78" s="15" t="s">
        <v>159</v>
      </c>
      <c r="F78" s="15" t="s">
        <v>160</v>
      </c>
      <c r="G78" s="61">
        <v>0.76580000000000004</v>
      </c>
      <c r="H78" s="15">
        <v>0.82320000000000004</v>
      </c>
      <c r="I78" s="16">
        <v>0.80669999999999997</v>
      </c>
      <c r="J78" s="16">
        <v>0.81310000000000004</v>
      </c>
      <c r="K78" s="16">
        <v>0.84110000000000007</v>
      </c>
      <c r="L78" s="16">
        <v>0.81570000000000009</v>
      </c>
      <c r="M78">
        <v>0.83479999999999999</v>
      </c>
    </row>
    <row r="79" spans="1:13" x14ac:dyDescent="0.25">
      <c r="A79" s="15" t="s">
        <v>775</v>
      </c>
      <c r="B79" s="15" t="s">
        <v>1983</v>
      </c>
      <c r="C79" s="15" t="s">
        <v>164</v>
      </c>
      <c r="D79" s="61">
        <v>0.36199999999999999</v>
      </c>
      <c r="E79" s="15" t="s">
        <v>106</v>
      </c>
      <c r="F79" s="15" t="s">
        <v>107</v>
      </c>
      <c r="G79" s="61">
        <v>0.3967</v>
      </c>
      <c r="H79" s="15">
        <v>0.42849999999999999</v>
      </c>
      <c r="I79" s="16">
        <v>0.41320000000000001</v>
      </c>
      <c r="J79" s="16">
        <v>0.40490000000000004</v>
      </c>
      <c r="K79" s="16">
        <v>0.37520000000000003</v>
      </c>
      <c r="L79" s="16">
        <v>0.35489999999999999</v>
      </c>
      <c r="M79">
        <v>0.3669</v>
      </c>
    </row>
    <row r="80" spans="1:13" x14ac:dyDescent="0.25">
      <c r="A80" s="15" t="s">
        <v>776</v>
      </c>
      <c r="B80" s="15" t="s">
        <v>1984</v>
      </c>
      <c r="C80" s="15" t="s">
        <v>165</v>
      </c>
      <c r="D80" s="61">
        <v>0.83750000000000002</v>
      </c>
      <c r="E80" s="15" t="s">
        <v>96</v>
      </c>
      <c r="F80" s="15" t="s">
        <v>97</v>
      </c>
      <c r="G80" s="61">
        <v>0.81620000000000004</v>
      </c>
      <c r="H80" s="15">
        <v>0.78800000000000003</v>
      </c>
      <c r="I80" s="16">
        <v>0.79169999999999996</v>
      </c>
      <c r="J80" s="16">
        <v>0.79880000000000007</v>
      </c>
      <c r="K80" s="16">
        <v>0.79880000000000007</v>
      </c>
      <c r="L80" s="16">
        <v>0.79610000000000003</v>
      </c>
      <c r="M80">
        <v>0.76780000000000004</v>
      </c>
    </row>
    <row r="81" spans="1:13" x14ac:dyDescent="0.25">
      <c r="A81" s="15" t="s">
        <v>777</v>
      </c>
      <c r="B81" s="15" t="s">
        <v>1985</v>
      </c>
      <c r="C81" s="15" t="s">
        <v>2344</v>
      </c>
      <c r="D81" s="61">
        <v>0.86990000000000001</v>
      </c>
      <c r="E81" s="15" t="s">
        <v>137</v>
      </c>
      <c r="F81" s="15" t="s">
        <v>138</v>
      </c>
      <c r="G81" s="61" t="s">
        <v>2420</v>
      </c>
      <c r="H81" s="15" t="e">
        <v>#N/A</v>
      </c>
      <c r="I81" s="16" t="e">
        <v>#N/A</v>
      </c>
      <c r="J81" s="16" t="e">
        <v>#N/A</v>
      </c>
      <c r="K81" s="16" t="e">
        <v>#N/A</v>
      </c>
      <c r="L81" s="16" t="e">
        <v>#N/A</v>
      </c>
      <c r="M81" t="e">
        <v>#N/A</v>
      </c>
    </row>
    <row r="82" spans="1:13" x14ac:dyDescent="0.25">
      <c r="A82" s="15" t="s">
        <v>778</v>
      </c>
      <c r="B82" s="15" t="s">
        <v>1986</v>
      </c>
      <c r="C82" s="15" t="s">
        <v>166</v>
      </c>
      <c r="D82" s="61">
        <v>0.94579999999999997</v>
      </c>
      <c r="E82" s="15" t="s">
        <v>167</v>
      </c>
      <c r="F82" s="15" t="s">
        <v>168</v>
      </c>
      <c r="G82" s="61">
        <v>0.85330000000000006</v>
      </c>
      <c r="H82" s="15">
        <v>0.89159999999999995</v>
      </c>
      <c r="I82" s="16">
        <v>0.86350000000000005</v>
      </c>
      <c r="J82" s="16">
        <v>0.80080000000000007</v>
      </c>
      <c r="K82" s="16">
        <v>0.8579</v>
      </c>
      <c r="L82" s="16">
        <v>0.84260000000000002</v>
      </c>
      <c r="M82">
        <v>0.88</v>
      </c>
    </row>
    <row r="83" spans="1:13" x14ac:dyDescent="0.25">
      <c r="A83" s="15" t="s">
        <v>779</v>
      </c>
      <c r="B83" s="15" t="s">
        <v>1984</v>
      </c>
      <c r="C83" s="15" t="s">
        <v>165</v>
      </c>
      <c r="D83" s="61">
        <v>0.83750000000000002</v>
      </c>
      <c r="E83" s="15" t="s">
        <v>96</v>
      </c>
      <c r="F83" s="15" t="s">
        <v>97</v>
      </c>
      <c r="G83" s="61">
        <v>0.81620000000000004</v>
      </c>
      <c r="H83" s="15">
        <v>0.78800000000000003</v>
      </c>
      <c r="I83" s="16">
        <v>0.79169999999999996</v>
      </c>
      <c r="J83" s="16">
        <v>0.79880000000000007</v>
      </c>
      <c r="K83" s="16">
        <v>0.79880000000000007</v>
      </c>
      <c r="L83" s="16">
        <v>0.79610000000000003</v>
      </c>
      <c r="M83">
        <v>0.76780000000000004</v>
      </c>
    </row>
    <row r="84" spans="1:13" x14ac:dyDescent="0.25">
      <c r="A84" s="15" t="s">
        <v>780</v>
      </c>
      <c r="B84" s="15" t="s">
        <v>1987</v>
      </c>
      <c r="C84" s="15" t="s">
        <v>169</v>
      </c>
      <c r="D84" s="61">
        <v>0.85319999999999996</v>
      </c>
      <c r="E84" s="15" t="s">
        <v>159</v>
      </c>
      <c r="F84" s="15" t="s">
        <v>160</v>
      </c>
      <c r="G84" s="61">
        <v>0.8649</v>
      </c>
      <c r="H84" s="15">
        <v>0.85709999999999997</v>
      </c>
      <c r="I84" s="16">
        <v>0.84609999999999996</v>
      </c>
      <c r="J84" s="16">
        <v>0.84960000000000002</v>
      </c>
      <c r="K84" s="16">
        <v>0.84320000000000006</v>
      </c>
      <c r="L84" s="16">
        <v>0.86180000000000001</v>
      </c>
      <c r="M84">
        <v>0.85240000000000005</v>
      </c>
    </row>
    <row r="85" spans="1:13" x14ac:dyDescent="0.25">
      <c r="A85" s="15" t="s">
        <v>781</v>
      </c>
      <c r="B85" s="15" t="s">
        <v>1988</v>
      </c>
      <c r="C85" s="15" t="s">
        <v>170</v>
      </c>
      <c r="D85" s="61">
        <v>1.0303</v>
      </c>
      <c r="E85" s="15" t="s">
        <v>171</v>
      </c>
      <c r="F85" s="15" t="s">
        <v>172</v>
      </c>
      <c r="G85" s="61">
        <v>1.0877000000000001</v>
      </c>
      <c r="H85" s="15">
        <v>1.0853999999999999</v>
      </c>
      <c r="I85" s="16">
        <v>1.0802</v>
      </c>
      <c r="J85" s="16">
        <v>1.1734</v>
      </c>
      <c r="K85" s="16">
        <v>1.2068000000000001</v>
      </c>
      <c r="L85" s="16">
        <v>1.2569000000000001</v>
      </c>
      <c r="M85">
        <v>1.1914</v>
      </c>
    </row>
    <row r="86" spans="1:13" x14ac:dyDescent="0.25">
      <c r="A86" s="15" t="s">
        <v>782</v>
      </c>
      <c r="B86" s="15" t="s">
        <v>1989</v>
      </c>
      <c r="C86" s="15" t="s">
        <v>2345</v>
      </c>
      <c r="D86" s="61">
        <v>0.86519999999999997</v>
      </c>
      <c r="E86" s="15" t="s">
        <v>121</v>
      </c>
      <c r="F86" s="15" t="s">
        <v>122</v>
      </c>
      <c r="G86" s="61">
        <v>0.89090000000000003</v>
      </c>
      <c r="H86" s="15">
        <v>0.9879</v>
      </c>
      <c r="I86" s="16">
        <v>0.96409999999999996</v>
      </c>
      <c r="J86" s="16">
        <v>0.94120000000000004</v>
      </c>
      <c r="K86" s="16">
        <v>0.89090000000000003</v>
      </c>
      <c r="L86" s="16">
        <v>0.93390000000000006</v>
      </c>
      <c r="M86">
        <v>0.86</v>
      </c>
    </row>
    <row r="87" spans="1:13" x14ac:dyDescent="0.25">
      <c r="A87" s="15" t="s">
        <v>783</v>
      </c>
      <c r="B87" s="15" t="s">
        <v>1990</v>
      </c>
      <c r="C87" s="15" t="s">
        <v>2346</v>
      </c>
      <c r="D87" s="61">
        <v>1.0188999999999999</v>
      </c>
      <c r="E87" s="15" t="s">
        <v>159</v>
      </c>
      <c r="F87" s="15" t="s">
        <v>160</v>
      </c>
      <c r="G87" s="61">
        <v>1.0026000000000002</v>
      </c>
      <c r="H87" s="15">
        <v>0.99939999999999996</v>
      </c>
      <c r="I87" s="16">
        <v>0.99250000000000005</v>
      </c>
      <c r="J87" s="16">
        <v>1.0049000000000001</v>
      </c>
      <c r="K87" s="16">
        <v>1.0018</v>
      </c>
      <c r="L87" s="16">
        <v>0.98120000000000007</v>
      </c>
      <c r="M87">
        <v>0.97499999999999998</v>
      </c>
    </row>
    <row r="88" spans="1:13" x14ac:dyDescent="0.25">
      <c r="A88" s="15" t="s">
        <v>784</v>
      </c>
      <c r="B88" s="15" t="s">
        <v>1991</v>
      </c>
      <c r="C88" s="15" t="s">
        <v>173</v>
      </c>
      <c r="D88" s="61">
        <v>0.84750000000000003</v>
      </c>
      <c r="E88" s="15" t="s">
        <v>174</v>
      </c>
      <c r="F88" s="15" t="s">
        <v>175</v>
      </c>
      <c r="G88" s="61">
        <v>0.79260000000000008</v>
      </c>
      <c r="H88" s="15">
        <v>0.75560000000000005</v>
      </c>
      <c r="I88" s="16">
        <v>0.72399999999999998</v>
      </c>
      <c r="J88" s="16">
        <v>0.76319999999999999</v>
      </c>
      <c r="K88" s="16">
        <v>0.75670000000000004</v>
      </c>
      <c r="L88" s="16">
        <v>0.74890000000000001</v>
      </c>
      <c r="M88">
        <v>0.73089999999999999</v>
      </c>
    </row>
    <row r="89" spans="1:13" x14ac:dyDescent="0.25">
      <c r="A89" s="15" t="s">
        <v>785</v>
      </c>
      <c r="B89" s="15" t="s">
        <v>1992</v>
      </c>
      <c r="C89" s="15" t="s">
        <v>176</v>
      </c>
      <c r="D89" s="61">
        <v>0.87390000000000001</v>
      </c>
      <c r="E89" s="15" t="s">
        <v>112</v>
      </c>
      <c r="F89" s="15" t="s">
        <v>113</v>
      </c>
      <c r="G89" s="61">
        <v>0.85910000000000009</v>
      </c>
      <c r="H89" s="15">
        <v>0.8357</v>
      </c>
      <c r="I89" s="16">
        <v>0.83899999999999997</v>
      </c>
      <c r="J89" s="16">
        <v>0.86570000000000003</v>
      </c>
      <c r="K89" s="16">
        <v>0.87030000000000007</v>
      </c>
      <c r="L89" s="16">
        <v>0.90340000000000009</v>
      </c>
      <c r="M89">
        <v>0.89570000000000005</v>
      </c>
    </row>
    <row r="90" spans="1:13" x14ac:dyDescent="0.25">
      <c r="A90" s="15" t="s">
        <v>786</v>
      </c>
      <c r="B90" s="15" t="s">
        <v>1993</v>
      </c>
      <c r="C90" s="15" t="s">
        <v>180</v>
      </c>
      <c r="D90" s="61">
        <v>0.82169999999999999</v>
      </c>
      <c r="E90" s="15" t="s">
        <v>174</v>
      </c>
      <c r="F90" s="15" t="s">
        <v>175</v>
      </c>
      <c r="G90" s="61">
        <v>0.75409999999999999</v>
      </c>
      <c r="H90" s="15">
        <v>0.72550000000000003</v>
      </c>
      <c r="I90" s="16">
        <v>0.7238</v>
      </c>
      <c r="J90" s="16">
        <v>0.71610000000000007</v>
      </c>
      <c r="K90" s="16">
        <v>0.73570000000000002</v>
      </c>
      <c r="L90" s="16">
        <v>0.7117</v>
      </c>
      <c r="M90">
        <v>0.75660000000000005</v>
      </c>
    </row>
    <row r="91" spans="1:13" x14ac:dyDescent="0.25">
      <c r="A91" s="15" t="s">
        <v>787</v>
      </c>
      <c r="B91" s="15" t="s">
        <v>1994</v>
      </c>
      <c r="C91" s="15" t="s">
        <v>2347</v>
      </c>
      <c r="D91" s="61">
        <v>0.85719999999999996</v>
      </c>
      <c r="E91" s="15" t="s">
        <v>134</v>
      </c>
      <c r="F91" s="15" t="s">
        <v>135</v>
      </c>
      <c r="G91" s="61" t="s">
        <v>2420</v>
      </c>
      <c r="H91" s="15" t="e">
        <v>#N/A</v>
      </c>
      <c r="I91" s="16" t="e">
        <v>#N/A</v>
      </c>
      <c r="J91" s="16" t="e">
        <v>#N/A</v>
      </c>
      <c r="K91" s="16" t="e">
        <v>#N/A</v>
      </c>
      <c r="L91" s="16" t="e">
        <v>#N/A</v>
      </c>
      <c r="M91" t="e">
        <v>#N/A</v>
      </c>
    </row>
    <row r="92" spans="1:13" x14ac:dyDescent="0.25">
      <c r="A92" s="15" t="s">
        <v>788</v>
      </c>
      <c r="B92" s="15" t="s">
        <v>1976</v>
      </c>
      <c r="C92" s="15" t="s">
        <v>153</v>
      </c>
      <c r="D92" s="61">
        <v>0.98529999999999995</v>
      </c>
      <c r="E92" s="15" t="s">
        <v>154</v>
      </c>
      <c r="F92" s="15" t="s">
        <v>128</v>
      </c>
      <c r="G92" s="61">
        <v>0.97900000000000009</v>
      </c>
      <c r="H92" s="15">
        <v>0.9466</v>
      </c>
      <c r="I92" s="16">
        <v>0.95140000000000002</v>
      </c>
      <c r="J92" s="16">
        <v>0.95210000000000006</v>
      </c>
      <c r="K92" s="16">
        <v>0.95810000000000006</v>
      </c>
      <c r="L92" s="16">
        <v>0.95680000000000009</v>
      </c>
      <c r="M92">
        <v>0.9506</v>
      </c>
    </row>
    <row r="93" spans="1:13" x14ac:dyDescent="0.25">
      <c r="A93" s="15" t="s">
        <v>789</v>
      </c>
      <c r="B93" s="15" t="s">
        <v>1976</v>
      </c>
      <c r="C93" s="15" t="s">
        <v>153</v>
      </c>
      <c r="D93" s="61">
        <v>0.98529999999999995</v>
      </c>
      <c r="E93" s="15" t="s">
        <v>154</v>
      </c>
      <c r="F93" s="15" t="s">
        <v>128</v>
      </c>
      <c r="G93" s="61">
        <v>0.97900000000000009</v>
      </c>
      <c r="H93" s="15">
        <v>0.9466</v>
      </c>
      <c r="I93" s="16">
        <v>0.95140000000000002</v>
      </c>
      <c r="J93" s="16">
        <v>0.95210000000000006</v>
      </c>
      <c r="K93" s="16">
        <v>0.95810000000000006</v>
      </c>
      <c r="L93" s="16">
        <v>0.95680000000000009</v>
      </c>
      <c r="M93">
        <v>0.9506</v>
      </c>
    </row>
    <row r="94" spans="1:13" x14ac:dyDescent="0.25">
      <c r="A94" s="15" t="s">
        <v>790</v>
      </c>
      <c r="B94" s="15" t="s">
        <v>1987</v>
      </c>
      <c r="C94" s="15" t="s">
        <v>169</v>
      </c>
      <c r="D94" s="61">
        <v>0.85319999999999996</v>
      </c>
      <c r="E94" s="15" t="s">
        <v>159</v>
      </c>
      <c r="F94" s="15" t="s">
        <v>160</v>
      </c>
      <c r="G94" s="61">
        <v>0.8649</v>
      </c>
      <c r="H94" s="15">
        <v>0.85709999999999997</v>
      </c>
      <c r="I94" s="16">
        <v>0.84609999999999996</v>
      </c>
      <c r="J94" s="16">
        <v>0.84960000000000002</v>
      </c>
      <c r="K94" s="16">
        <v>0.84320000000000006</v>
      </c>
      <c r="L94" s="16">
        <v>0.86180000000000001</v>
      </c>
      <c r="M94">
        <v>0.85240000000000005</v>
      </c>
    </row>
    <row r="95" spans="1:13" x14ac:dyDescent="0.25">
      <c r="A95" s="15" t="s">
        <v>791</v>
      </c>
      <c r="B95" s="15" t="s">
        <v>1995</v>
      </c>
      <c r="C95" s="15" t="s">
        <v>181</v>
      </c>
      <c r="D95" s="61">
        <v>0.92620000000000002</v>
      </c>
      <c r="E95" s="15" t="s">
        <v>99</v>
      </c>
      <c r="F95" s="15" t="s">
        <v>100</v>
      </c>
      <c r="G95" s="61">
        <v>0.94380000000000008</v>
      </c>
      <c r="H95" s="15">
        <v>0.93559999999999999</v>
      </c>
      <c r="I95" s="16">
        <v>0.87580000000000002</v>
      </c>
      <c r="J95" s="16">
        <v>0.94590000000000007</v>
      </c>
      <c r="K95" s="16">
        <v>0.89340000000000008</v>
      </c>
      <c r="L95" s="16">
        <v>0.87690000000000001</v>
      </c>
      <c r="M95">
        <v>0.87860000000000005</v>
      </c>
    </row>
    <row r="96" spans="1:13" x14ac:dyDescent="0.25">
      <c r="A96" s="14" t="s">
        <v>792</v>
      </c>
      <c r="B96" s="15" t="s">
        <v>1956</v>
      </c>
      <c r="C96" s="15" t="s">
        <v>650</v>
      </c>
      <c r="D96" s="61">
        <v>0.35759999999999997</v>
      </c>
      <c r="E96" s="15" t="s">
        <v>106</v>
      </c>
      <c r="F96" s="15" t="s">
        <v>107</v>
      </c>
      <c r="G96" s="61">
        <v>0.37190000000000001</v>
      </c>
      <c r="H96" s="15">
        <v>0.3911</v>
      </c>
      <c r="I96" s="16">
        <v>0.39489999999999997</v>
      </c>
      <c r="J96" s="16">
        <v>0.4047</v>
      </c>
      <c r="K96" s="16">
        <v>0.41860000000000003</v>
      </c>
      <c r="L96" s="16">
        <v>0.4168</v>
      </c>
      <c r="M96">
        <v>0.42670000000000002</v>
      </c>
    </row>
    <row r="97" spans="1:13" x14ac:dyDescent="0.25">
      <c r="A97" s="15" t="s">
        <v>793</v>
      </c>
      <c r="B97" s="15" t="s">
        <v>1996</v>
      </c>
      <c r="C97" s="15" t="s">
        <v>182</v>
      </c>
      <c r="D97" s="61">
        <v>1.1532</v>
      </c>
      <c r="E97" s="15" t="s">
        <v>183</v>
      </c>
      <c r="F97" s="15" t="s">
        <v>184</v>
      </c>
      <c r="G97" s="61">
        <v>1.1187</v>
      </c>
      <c r="H97" s="15">
        <v>1.1892</v>
      </c>
      <c r="I97" s="16">
        <v>1.2098</v>
      </c>
      <c r="J97" s="16">
        <v>1.2145000000000001</v>
      </c>
      <c r="K97" s="16">
        <v>1.2602</v>
      </c>
      <c r="L97" s="16">
        <v>1.2989000000000002</v>
      </c>
      <c r="M97">
        <v>1.3248</v>
      </c>
    </row>
    <row r="98" spans="1:13" x14ac:dyDescent="0.25">
      <c r="A98" s="14" t="s">
        <v>794</v>
      </c>
      <c r="B98" s="15" t="s">
        <v>1956</v>
      </c>
      <c r="C98" s="15" t="s">
        <v>650</v>
      </c>
      <c r="D98" s="61">
        <v>0.35759999999999997</v>
      </c>
      <c r="E98" s="15" t="s">
        <v>106</v>
      </c>
      <c r="F98" s="15" t="s">
        <v>107</v>
      </c>
      <c r="G98" s="61">
        <v>0.37190000000000001</v>
      </c>
      <c r="H98" s="15">
        <v>0.3911</v>
      </c>
      <c r="I98" s="16">
        <v>0.39489999999999997</v>
      </c>
      <c r="J98" s="16">
        <v>0.4047</v>
      </c>
      <c r="K98" s="16">
        <v>0.41860000000000003</v>
      </c>
      <c r="L98" s="16">
        <v>0.4168</v>
      </c>
      <c r="M98">
        <v>0.42670000000000002</v>
      </c>
    </row>
    <row r="99" spans="1:13" x14ac:dyDescent="0.25">
      <c r="A99" s="15" t="s">
        <v>795</v>
      </c>
      <c r="B99" s="15" t="s">
        <v>1997</v>
      </c>
      <c r="C99" s="15" t="s">
        <v>2348</v>
      </c>
      <c r="D99" s="61">
        <v>1.0210999999999999</v>
      </c>
      <c r="E99" s="15" t="s">
        <v>178</v>
      </c>
      <c r="F99" s="15" t="s">
        <v>179</v>
      </c>
      <c r="G99" s="61" t="s">
        <v>2420</v>
      </c>
      <c r="H99" s="15" t="e">
        <v>#N/A</v>
      </c>
      <c r="I99" s="16" t="e">
        <v>#N/A</v>
      </c>
      <c r="J99" s="16" t="e">
        <v>#N/A</v>
      </c>
      <c r="K99" s="16" t="e">
        <v>#N/A</v>
      </c>
      <c r="L99" s="16" t="e">
        <v>#N/A</v>
      </c>
      <c r="M99" t="e">
        <v>#N/A</v>
      </c>
    </row>
    <row r="100" spans="1:13" x14ac:dyDescent="0.25">
      <c r="A100" s="15" t="s">
        <v>796</v>
      </c>
      <c r="B100" s="15" t="s">
        <v>1998</v>
      </c>
      <c r="C100" s="15" t="s">
        <v>2349</v>
      </c>
      <c r="D100" s="61">
        <v>0.84050000000000002</v>
      </c>
      <c r="E100" s="15" t="s">
        <v>185</v>
      </c>
      <c r="F100" s="15" t="s">
        <v>186</v>
      </c>
      <c r="G100" s="61">
        <v>0.88070000000000004</v>
      </c>
      <c r="H100" s="15">
        <v>0.88660000000000005</v>
      </c>
      <c r="I100" s="16">
        <v>0.89419999999999999</v>
      </c>
      <c r="J100" s="16">
        <v>0.91980000000000006</v>
      </c>
      <c r="K100" s="16" t="s">
        <v>635</v>
      </c>
      <c r="L100" s="16" t="s">
        <v>635</v>
      </c>
      <c r="M100" t="s">
        <v>635</v>
      </c>
    </row>
    <row r="101" spans="1:13" x14ac:dyDescent="0.25">
      <c r="A101" s="15" t="s">
        <v>797</v>
      </c>
      <c r="B101" s="15" t="s">
        <v>1999</v>
      </c>
      <c r="C101" s="15" t="s">
        <v>187</v>
      </c>
      <c r="D101" s="61">
        <v>1.0727</v>
      </c>
      <c r="E101" s="15" t="s">
        <v>131</v>
      </c>
      <c r="F101" s="15" t="s">
        <v>132</v>
      </c>
      <c r="G101" s="61">
        <v>0.96800000000000008</v>
      </c>
      <c r="H101" s="15">
        <v>1.0002</v>
      </c>
      <c r="I101" s="16">
        <v>1.0186999999999999</v>
      </c>
      <c r="J101" s="16">
        <v>1.0027000000000001</v>
      </c>
      <c r="K101" s="16">
        <v>1.0244</v>
      </c>
      <c r="L101" s="16">
        <v>1.0076000000000001</v>
      </c>
      <c r="M101">
        <v>1.0254000000000001</v>
      </c>
    </row>
    <row r="102" spans="1:13" x14ac:dyDescent="0.25">
      <c r="A102" s="15" t="s">
        <v>798</v>
      </c>
      <c r="B102" s="15" t="s">
        <v>2000</v>
      </c>
      <c r="C102" s="15" t="s">
        <v>2350</v>
      </c>
      <c r="D102" s="61">
        <v>1.0382</v>
      </c>
      <c r="E102" s="15" t="s">
        <v>178</v>
      </c>
      <c r="F102" s="15" t="s">
        <v>179</v>
      </c>
      <c r="G102" s="61" t="s">
        <v>2420</v>
      </c>
      <c r="H102" s="15" t="e">
        <v>#N/A</v>
      </c>
      <c r="I102" s="16" t="e">
        <v>#N/A</v>
      </c>
      <c r="J102" s="16" t="e">
        <v>#N/A</v>
      </c>
      <c r="K102" s="16" t="e">
        <v>#N/A</v>
      </c>
      <c r="L102" s="16" t="e">
        <v>#N/A</v>
      </c>
      <c r="M102" t="e">
        <v>#N/A</v>
      </c>
    </row>
    <row r="103" spans="1:13" x14ac:dyDescent="0.25">
      <c r="A103" s="15" t="s">
        <v>799</v>
      </c>
      <c r="B103" s="15" t="s">
        <v>2001</v>
      </c>
      <c r="C103" s="15" t="s">
        <v>2351</v>
      </c>
      <c r="D103" s="61">
        <v>0.98799999999999999</v>
      </c>
      <c r="E103" s="15" t="s">
        <v>159</v>
      </c>
      <c r="F103" s="15" t="s">
        <v>160</v>
      </c>
      <c r="G103" s="61">
        <v>0.93330000000000002</v>
      </c>
      <c r="H103" s="15">
        <v>0.95079999999999998</v>
      </c>
      <c r="I103" s="16">
        <v>0.95179999999999998</v>
      </c>
      <c r="J103" s="16">
        <v>0.9476</v>
      </c>
      <c r="K103" s="16">
        <v>0.93959999999999999</v>
      </c>
      <c r="L103" s="16">
        <v>0.95530000000000004</v>
      </c>
      <c r="M103">
        <v>0.98819999999999997</v>
      </c>
    </row>
    <row r="104" spans="1:13" x14ac:dyDescent="0.25">
      <c r="A104" s="15" t="s">
        <v>800</v>
      </c>
      <c r="B104" s="15" t="s">
        <v>2002</v>
      </c>
      <c r="C104" s="15" t="s">
        <v>188</v>
      </c>
      <c r="D104" s="61">
        <v>0.92510000000000003</v>
      </c>
      <c r="E104" s="15" t="s">
        <v>192</v>
      </c>
      <c r="F104" s="15" t="s">
        <v>149</v>
      </c>
      <c r="G104" s="61">
        <v>0.91390000000000005</v>
      </c>
      <c r="H104" s="15">
        <v>0.91879999999999995</v>
      </c>
      <c r="I104" s="16">
        <v>0.92369999999999997</v>
      </c>
      <c r="J104" s="16">
        <v>0.91250000000000009</v>
      </c>
      <c r="K104" s="16">
        <v>0.93510000000000004</v>
      </c>
      <c r="L104" s="16">
        <v>0.92800000000000005</v>
      </c>
      <c r="M104">
        <v>0.92589999999999995</v>
      </c>
    </row>
    <row r="105" spans="1:13" x14ac:dyDescent="0.25">
      <c r="A105" s="15" t="s">
        <v>801</v>
      </c>
      <c r="B105" s="15" t="s">
        <v>2003</v>
      </c>
      <c r="C105" s="15" t="s">
        <v>2352</v>
      </c>
      <c r="D105" s="61">
        <v>0.90190000000000003</v>
      </c>
      <c r="E105" s="15" t="s">
        <v>112</v>
      </c>
      <c r="F105" s="15" t="s">
        <v>113</v>
      </c>
      <c r="G105" s="61">
        <v>0.87890000000000001</v>
      </c>
      <c r="H105" s="15">
        <v>0.86860000000000004</v>
      </c>
      <c r="I105" s="16">
        <v>0.89319999999999999</v>
      </c>
      <c r="J105" s="16">
        <v>0.82950000000000002</v>
      </c>
      <c r="K105" s="16">
        <v>0.81080000000000008</v>
      </c>
      <c r="L105" s="16">
        <v>0.80290000000000006</v>
      </c>
      <c r="M105">
        <v>0.80789999999999995</v>
      </c>
    </row>
    <row r="106" spans="1:13" x14ac:dyDescent="0.25">
      <c r="A106" s="14" t="s">
        <v>802</v>
      </c>
      <c r="B106" s="15" t="s">
        <v>2004</v>
      </c>
      <c r="C106" s="15" t="s">
        <v>189</v>
      </c>
      <c r="D106" s="61">
        <v>0.88349999999999995</v>
      </c>
      <c r="E106" s="15" t="s">
        <v>185</v>
      </c>
      <c r="F106" s="15" t="s">
        <v>186</v>
      </c>
      <c r="G106" s="61">
        <v>0.89119999999999999</v>
      </c>
      <c r="H106" s="15">
        <v>0.90749999999999997</v>
      </c>
      <c r="I106" s="16">
        <v>0.90690000000000004</v>
      </c>
      <c r="J106" s="16">
        <v>0.92420000000000002</v>
      </c>
      <c r="K106" s="16">
        <v>0.93320000000000003</v>
      </c>
      <c r="L106" s="16">
        <v>0.91500000000000004</v>
      </c>
      <c r="M106">
        <v>0.98860000000000003</v>
      </c>
    </row>
    <row r="107" spans="1:13" x14ac:dyDescent="0.25">
      <c r="A107" s="15" t="s">
        <v>803</v>
      </c>
      <c r="B107" s="15" t="s">
        <v>1956</v>
      </c>
      <c r="C107" s="15" t="s">
        <v>650</v>
      </c>
      <c r="D107" s="61">
        <v>0.35759999999999997</v>
      </c>
      <c r="E107" s="15" t="s">
        <v>106</v>
      </c>
      <c r="F107" s="15" t="s">
        <v>107</v>
      </c>
      <c r="G107" s="61">
        <v>0.37190000000000001</v>
      </c>
      <c r="H107" s="15">
        <v>0.3911</v>
      </c>
      <c r="I107" s="16">
        <v>0.39489999999999997</v>
      </c>
      <c r="J107" s="16">
        <v>0.4047</v>
      </c>
      <c r="K107" s="16">
        <v>0.41860000000000003</v>
      </c>
      <c r="L107" s="16">
        <v>0.4168</v>
      </c>
      <c r="M107">
        <v>0.42670000000000002</v>
      </c>
    </row>
    <row r="108" spans="1:13" x14ac:dyDescent="0.25">
      <c r="A108" s="15" t="s">
        <v>804</v>
      </c>
      <c r="B108" s="15" t="s">
        <v>2005</v>
      </c>
      <c r="C108" s="15" t="s">
        <v>2353</v>
      </c>
      <c r="D108" s="61">
        <v>0.77390000000000003</v>
      </c>
      <c r="E108" s="15" t="s">
        <v>109</v>
      </c>
      <c r="F108" s="15" t="s">
        <v>110</v>
      </c>
      <c r="G108" s="61">
        <v>0.81030000000000002</v>
      </c>
      <c r="H108" s="15">
        <v>0.81020000000000003</v>
      </c>
      <c r="I108" s="16">
        <v>0.81320000000000003</v>
      </c>
      <c r="J108" s="16">
        <v>0.80470000000000008</v>
      </c>
      <c r="K108" s="16">
        <v>0.78860000000000008</v>
      </c>
      <c r="L108" s="16">
        <v>0.81080000000000008</v>
      </c>
      <c r="M108">
        <v>0.80820000000000003</v>
      </c>
    </row>
    <row r="109" spans="1:13" x14ac:dyDescent="0.25">
      <c r="A109" s="15" t="s">
        <v>805</v>
      </c>
      <c r="B109" s="15" t="s">
        <v>1965</v>
      </c>
      <c r="C109" s="15" t="s">
        <v>129</v>
      </c>
      <c r="D109" s="61">
        <v>0.83609999999999995</v>
      </c>
      <c r="E109" s="15" t="s">
        <v>104</v>
      </c>
      <c r="F109" s="15" t="s">
        <v>105</v>
      </c>
      <c r="G109" s="61">
        <v>0.82440000000000002</v>
      </c>
      <c r="H109" s="15">
        <v>0.84240000000000004</v>
      </c>
      <c r="I109" s="16">
        <v>0.8347</v>
      </c>
      <c r="J109" s="16">
        <v>0.84960000000000002</v>
      </c>
      <c r="K109" s="16">
        <v>0.85630000000000006</v>
      </c>
      <c r="L109" s="16">
        <v>0.85130000000000006</v>
      </c>
      <c r="M109">
        <v>0.87539999999999996</v>
      </c>
    </row>
    <row r="110" spans="1:13" x14ac:dyDescent="0.25">
      <c r="A110" s="15" t="s">
        <v>806</v>
      </c>
      <c r="B110" s="15" t="s">
        <v>1970</v>
      </c>
      <c r="C110" s="15" t="s">
        <v>140</v>
      </c>
      <c r="D110" s="61">
        <v>0.76500000000000001</v>
      </c>
      <c r="E110" s="15" t="s">
        <v>121</v>
      </c>
      <c r="F110" s="15" t="s">
        <v>122</v>
      </c>
      <c r="G110" s="61">
        <v>0.79420000000000002</v>
      </c>
      <c r="H110" s="15">
        <v>0.83220000000000005</v>
      </c>
      <c r="I110" s="16">
        <v>0.88629999999999998</v>
      </c>
      <c r="J110" s="16">
        <v>0.85970000000000002</v>
      </c>
      <c r="K110" s="16">
        <v>0.87370000000000003</v>
      </c>
      <c r="L110" s="16">
        <v>0.86420000000000008</v>
      </c>
      <c r="M110">
        <v>0.88360000000000005</v>
      </c>
    </row>
    <row r="111" spans="1:13" x14ac:dyDescent="0.25">
      <c r="A111" s="15" t="s">
        <v>807</v>
      </c>
      <c r="B111" s="15" t="s">
        <v>2006</v>
      </c>
      <c r="C111" s="15" t="s">
        <v>190</v>
      </c>
      <c r="D111" s="61">
        <v>0.95799999999999996</v>
      </c>
      <c r="E111" s="15" t="s">
        <v>159</v>
      </c>
      <c r="F111" s="15" t="s">
        <v>160</v>
      </c>
      <c r="G111" s="61">
        <v>0.9083</v>
      </c>
      <c r="H111" s="15">
        <v>0.98870000000000002</v>
      </c>
      <c r="I111" s="16">
        <v>0.92820000000000003</v>
      </c>
      <c r="J111" s="16">
        <v>0.92200000000000004</v>
      </c>
      <c r="K111" s="16">
        <v>0.9618000000000001</v>
      </c>
      <c r="L111" s="16">
        <v>0.94920000000000004</v>
      </c>
      <c r="M111">
        <v>0.90069999999999995</v>
      </c>
    </row>
    <row r="112" spans="1:13" x14ac:dyDescent="0.25">
      <c r="A112" s="15" t="s">
        <v>808</v>
      </c>
      <c r="B112" s="15" t="s">
        <v>2007</v>
      </c>
      <c r="C112" s="15" t="s">
        <v>191</v>
      </c>
      <c r="D112" s="61">
        <v>0.67420000000000002</v>
      </c>
      <c r="E112" s="15" t="s">
        <v>137</v>
      </c>
      <c r="F112" s="15" t="s">
        <v>138</v>
      </c>
      <c r="G112" s="61">
        <v>0.67610000000000003</v>
      </c>
      <c r="H112" s="15">
        <v>0.67589999999999995</v>
      </c>
      <c r="I112" s="16">
        <v>0.6855</v>
      </c>
      <c r="J112" s="16">
        <v>0.65980000000000005</v>
      </c>
      <c r="K112" s="16">
        <v>0.65260000000000007</v>
      </c>
      <c r="L112" s="16">
        <v>0.65980000000000005</v>
      </c>
      <c r="M112">
        <v>0.67169999999999996</v>
      </c>
    </row>
    <row r="113" spans="1:13" x14ac:dyDescent="0.25">
      <c r="A113" s="15" t="s">
        <v>809</v>
      </c>
      <c r="B113" s="15" t="s">
        <v>2008</v>
      </c>
      <c r="C113" s="15" t="s">
        <v>638</v>
      </c>
      <c r="D113" s="61">
        <v>0.86099999999999999</v>
      </c>
      <c r="E113" s="15" t="s">
        <v>201</v>
      </c>
      <c r="F113" s="15" t="s">
        <v>193</v>
      </c>
      <c r="G113" s="61">
        <v>0.81680000000000008</v>
      </c>
      <c r="H113" s="15">
        <v>0.86080000000000001</v>
      </c>
      <c r="I113" s="16">
        <v>0.83430000000000004</v>
      </c>
      <c r="J113" s="16">
        <v>0.84050000000000002</v>
      </c>
      <c r="K113" s="16">
        <v>0.83230000000000004</v>
      </c>
      <c r="L113" s="16">
        <v>0.81380000000000008</v>
      </c>
      <c r="M113">
        <v>0.84450000000000003</v>
      </c>
    </row>
    <row r="114" spans="1:13" x14ac:dyDescent="0.25">
      <c r="A114" s="15" t="s">
        <v>810</v>
      </c>
      <c r="B114" s="15" t="s">
        <v>2009</v>
      </c>
      <c r="C114" s="15" t="s">
        <v>195</v>
      </c>
      <c r="D114" s="61">
        <v>0.84830000000000005</v>
      </c>
      <c r="E114" s="15" t="s">
        <v>196</v>
      </c>
      <c r="F114" s="15" t="s">
        <v>197</v>
      </c>
      <c r="G114" s="61">
        <v>0.86699999999999999</v>
      </c>
      <c r="H114" s="15">
        <v>0.86209999999999998</v>
      </c>
      <c r="I114" s="16">
        <v>0.86560000000000004</v>
      </c>
      <c r="J114" s="16">
        <v>0.86240000000000006</v>
      </c>
      <c r="K114" s="16">
        <v>0.871</v>
      </c>
      <c r="L114" s="16">
        <v>0.86530000000000007</v>
      </c>
      <c r="M114">
        <v>0.87329999999999997</v>
      </c>
    </row>
    <row r="115" spans="1:13" x14ac:dyDescent="0.25">
      <c r="A115" s="15" t="s">
        <v>811</v>
      </c>
      <c r="B115" s="15" t="s">
        <v>2010</v>
      </c>
      <c r="C115" s="15" t="s">
        <v>194</v>
      </c>
      <c r="D115" s="61">
        <v>0.95840000000000003</v>
      </c>
      <c r="E115" s="15" t="s">
        <v>131</v>
      </c>
      <c r="F115" s="15" t="s">
        <v>132</v>
      </c>
      <c r="G115" s="61">
        <v>0.93149999999999999</v>
      </c>
      <c r="H115" s="15">
        <v>0.96340000000000003</v>
      </c>
      <c r="I115" s="16">
        <v>0.99909999999999999</v>
      </c>
      <c r="J115" s="16">
        <v>0.9830000000000001</v>
      </c>
      <c r="K115" s="16">
        <v>0.96130000000000004</v>
      </c>
      <c r="L115" s="16">
        <v>0.9587</v>
      </c>
      <c r="M115">
        <v>0.97989999999999999</v>
      </c>
    </row>
    <row r="116" spans="1:13" x14ac:dyDescent="0.25">
      <c r="A116" s="15" t="s">
        <v>812</v>
      </c>
      <c r="B116" s="15" t="s">
        <v>2011</v>
      </c>
      <c r="C116" s="15" t="s">
        <v>198</v>
      </c>
      <c r="D116" s="61">
        <v>0.97060000000000002</v>
      </c>
      <c r="E116" s="15" t="s">
        <v>199</v>
      </c>
      <c r="F116" s="15" t="s">
        <v>157</v>
      </c>
      <c r="G116" s="61">
        <v>0.95340000000000003</v>
      </c>
      <c r="H116" s="15">
        <v>0.92700000000000005</v>
      </c>
      <c r="I116" s="16">
        <v>0.9153</v>
      </c>
      <c r="J116" s="16">
        <v>0.97789999999999999</v>
      </c>
      <c r="K116" s="16">
        <v>0.94890000000000008</v>
      </c>
      <c r="L116" s="16">
        <v>0.96260000000000001</v>
      </c>
      <c r="M116">
        <v>0.98629999999999995</v>
      </c>
    </row>
    <row r="117" spans="1:13" x14ac:dyDescent="0.25">
      <c r="A117" s="15" t="s">
        <v>813</v>
      </c>
      <c r="B117" s="15" t="s">
        <v>2012</v>
      </c>
      <c r="C117" s="15" t="s">
        <v>200</v>
      </c>
      <c r="D117" s="61">
        <v>0.83650000000000002</v>
      </c>
      <c r="E117" s="15" t="s">
        <v>309</v>
      </c>
      <c r="F117" s="15" t="s">
        <v>202</v>
      </c>
      <c r="G117" s="61">
        <v>0.82000000000000006</v>
      </c>
      <c r="H117" s="15">
        <v>0.8276</v>
      </c>
      <c r="I117" s="16">
        <v>0.85</v>
      </c>
      <c r="J117" s="16">
        <v>0.86699999999999999</v>
      </c>
      <c r="K117" s="16">
        <v>0.87530000000000008</v>
      </c>
      <c r="L117" s="16">
        <v>0.8822000000000001</v>
      </c>
      <c r="M117">
        <v>0.88600000000000001</v>
      </c>
    </row>
    <row r="118" spans="1:13" x14ac:dyDescent="0.25">
      <c r="A118" s="15" t="s">
        <v>814</v>
      </c>
      <c r="B118" s="15" t="s">
        <v>2013</v>
      </c>
      <c r="C118" s="15" t="s">
        <v>203</v>
      </c>
      <c r="D118" s="61">
        <v>1.0548999999999999</v>
      </c>
      <c r="E118" s="15" t="s">
        <v>204</v>
      </c>
      <c r="F118" s="15" t="s">
        <v>205</v>
      </c>
      <c r="G118" s="61">
        <v>1.0808</v>
      </c>
      <c r="H118" s="15">
        <v>1.0948</v>
      </c>
      <c r="I118" s="16">
        <v>1.0874999999999999</v>
      </c>
      <c r="J118" s="16">
        <v>1.0685</v>
      </c>
      <c r="K118" s="16">
        <v>1.0962000000000001</v>
      </c>
      <c r="L118" s="16">
        <v>1.0661</v>
      </c>
      <c r="M118">
        <v>1.0691999999999999</v>
      </c>
    </row>
    <row r="119" spans="1:13" x14ac:dyDescent="0.25">
      <c r="A119" s="15" t="s">
        <v>815</v>
      </c>
      <c r="B119" s="15" t="s">
        <v>2014</v>
      </c>
      <c r="C119" s="15" t="s">
        <v>206</v>
      </c>
      <c r="D119" s="61">
        <v>0.95350000000000001</v>
      </c>
      <c r="E119" s="15" t="s">
        <v>167</v>
      </c>
      <c r="F119" s="15" t="s">
        <v>168</v>
      </c>
      <c r="G119" s="61">
        <v>0.95650000000000002</v>
      </c>
      <c r="H119" s="15">
        <v>0.96819999999999995</v>
      </c>
      <c r="I119" s="16">
        <v>0.98970000000000002</v>
      </c>
      <c r="J119" s="16">
        <v>0.9819</v>
      </c>
      <c r="K119" s="16">
        <v>0.96760000000000002</v>
      </c>
      <c r="L119" s="16">
        <v>0.99440000000000006</v>
      </c>
      <c r="M119">
        <v>0.98009999999999997</v>
      </c>
    </row>
    <row r="120" spans="1:13" x14ac:dyDescent="0.25">
      <c r="A120" s="15" t="s">
        <v>816</v>
      </c>
      <c r="B120" s="15" t="s">
        <v>2015</v>
      </c>
      <c r="C120" s="15" t="s">
        <v>2354</v>
      </c>
      <c r="D120" s="61">
        <v>0.83540000000000003</v>
      </c>
      <c r="E120" s="15" t="s">
        <v>185</v>
      </c>
      <c r="F120" s="15" t="s">
        <v>186</v>
      </c>
      <c r="G120" s="61" t="s">
        <v>2420</v>
      </c>
      <c r="H120" s="15" t="e">
        <v>#N/A</v>
      </c>
      <c r="I120" s="16" t="e">
        <v>#N/A</v>
      </c>
      <c r="J120" s="16" t="e">
        <v>#N/A</v>
      </c>
      <c r="K120" s="16" t="e">
        <v>#N/A</v>
      </c>
      <c r="L120" s="16" t="e">
        <v>#N/A</v>
      </c>
      <c r="M120" t="e">
        <v>#N/A</v>
      </c>
    </row>
    <row r="121" spans="1:13" x14ac:dyDescent="0.25">
      <c r="A121" s="15" t="s">
        <v>817</v>
      </c>
      <c r="B121" s="15" t="s">
        <v>2016</v>
      </c>
      <c r="C121" s="15" t="s">
        <v>207</v>
      </c>
      <c r="D121" s="61">
        <v>1.3138000000000001</v>
      </c>
      <c r="E121" s="15" t="s">
        <v>171</v>
      </c>
      <c r="F121" s="15" t="s">
        <v>172</v>
      </c>
      <c r="G121" s="61">
        <v>1.3729</v>
      </c>
      <c r="H121" s="15">
        <v>1.331</v>
      </c>
      <c r="I121" s="16">
        <v>1.3388</v>
      </c>
      <c r="J121" s="16">
        <v>1.3384</v>
      </c>
      <c r="K121" s="16">
        <v>1.2745</v>
      </c>
      <c r="L121" s="16">
        <v>1.2776000000000001</v>
      </c>
      <c r="M121">
        <v>1.2813000000000001</v>
      </c>
    </row>
    <row r="122" spans="1:13" x14ac:dyDescent="0.25">
      <c r="A122" s="14" t="s">
        <v>818</v>
      </c>
      <c r="B122" s="15" t="s">
        <v>2017</v>
      </c>
      <c r="C122" s="15" t="s">
        <v>208</v>
      </c>
      <c r="D122" s="61">
        <v>0.88500000000000001</v>
      </c>
      <c r="E122" s="15" t="s">
        <v>109</v>
      </c>
      <c r="F122" s="15" t="s">
        <v>110</v>
      </c>
      <c r="G122" s="61">
        <v>0.88750000000000007</v>
      </c>
      <c r="H122" s="15">
        <v>0.91820000000000002</v>
      </c>
      <c r="I122" s="16">
        <v>0.92449999999999999</v>
      </c>
      <c r="J122" s="16">
        <v>0.91410000000000002</v>
      </c>
      <c r="K122" s="16">
        <v>0.89250000000000007</v>
      </c>
      <c r="L122" s="16">
        <v>0.89900000000000002</v>
      </c>
      <c r="M122">
        <v>0.89939999999999998</v>
      </c>
    </row>
    <row r="123" spans="1:13" x14ac:dyDescent="0.25">
      <c r="A123" s="15" t="s">
        <v>819</v>
      </c>
      <c r="B123" s="15" t="s">
        <v>2018</v>
      </c>
      <c r="C123" s="15" t="s">
        <v>209</v>
      </c>
      <c r="D123" s="61">
        <v>0.86899999999999999</v>
      </c>
      <c r="E123" s="15" t="s">
        <v>127</v>
      </c>
      <c r="F123" s="15" t="s">
        <v>122</v>
      </c>
      <c r="G123" s="61">
        <v>0.86370000000000002</v>
      </c>
      <c r="H123" s="15">
        <v>0.83909999999999996</v>
      </c>
      <c r="I123" s="16">
        <v>0.86780000000000002</v>
      </c>
      <c r="J123" s="16">
        <v>0.84520000000000006</v>
      </c>
      <c r="K123" s="16">
        <v>0.90720000000000001</v>
      </c>
      <c r="L123" s="16">
        <v>0.8931</v>
      </c>
      <c r="M123">
        <v>0.88959999999999995</v>
      </c>
    </row>
    <row r="124" spans="1:13" x14ac:dyDescent="0.25">
      <c r="A124" s="15" t="s">
        <v>820</v>
      </c>
      <c r="B124" s="15" t="s">
        <v>2019</v>
      </c>
      <c r="C124" s="15" t="s">
        <v>210</v>
      </c>
      <c r="D124" s="61">
        <v>0.94110000000000005</v>
      </c>
      <c r="E124" s="15" t="s">
        <v>104</v>
      </c>
      <c r="F124" s="15" t="s">
        <v>105</v>
      </c>
      <c r="G124" s="61">
        <v>0.89380000000000004</v>
      </c>
      <c r="H124" s="15">
        <v>0.9929</v>
      </c>
      <c r="I124" s="16">
        <v>0.99419999999999997</v>
      </c>
      <c r="J124" s="16">
        <v>1.0065999999999999</v>
      </c>
      <c r="K124" s="16">
        <v>1.0075000000000001</v>
      </c>
      <c r="L124" s="16">
        <v>0.98150000000000004</v>
      </c>
      <c r="M124">
        <v>0.94259999999999999</v>
      </c>
    </row>
    <row r="125" spans="1:13" x14ac:dyDescent="0.25">
      <c r="A125" s="15" t="s">
        <v>821</v>
      </c>
      <c r="B125" s="15" t="s">
        <v>2020</v>
      </c>
      <c r="C125" s="15" t="s">
        <v>211</v>
      </c>
      <c r="D125" s="61">
        <v>1.0111000000000001</v>
      </c>
      <c r="E125" s="15" t="s">
        <v>183</v>
      </c>
      <c r="F125" s="15" t="s">
        <v>184</v>
      </c>
      <c r="G125" s="61">
        <v>1.0361</v>
      </c>
      <c r="H125" s="15">
        <v>1.0216000000000001</v>
      </c>
      <c r="I125" s="16">
        <v>1.0406</v>
      </c>
      <c r="J125" s="16">
        <v>1.0486</v>
      </c>
      <c r="K125" s="16">
        <v>1.0853000000000002</v>
      </c>
      <c r="L125" s="16">
        <v>1.1017000000000001</v>
      </c>
      <c r="M125">
        <v>1.0681</v>
      </c>
    </row>
    <row r="126" spans="1:13" x14ac:dyDescent="0.25">
      <c r="A126" s="15" t="s">
        <v>822</v>
      </c>
      <c r="B126" s="15" t="s">
        <v>2021</v>
      </c>
      <c r="C126" s="15" t="s">
        <v>212</v>
      </c>
      <c r="D126" s="61">
        <v>0.92330000000000001</v>
      </c>
      <c r="E126" s="15" t="s">
        <v>213</v>
      </c>
      <c r="F126" s="15" t="s">
        <v>214</v>
      </c>
      <c r="G126" s="61">
        <v>0.90100000000000002</v>
      </c>
      <c r="H126" s="15">
        <v>0.90100000000000002</v>
      </c>
      <c r="I126" s="16">
        <v>0.88239999999999996</v>
      </c>
      <c r="J126" s="16">
        <v>0.86990000000000001</v>
      </c>
      <c r="K126" s="16">
        <v>0.90810000000000002</v>
      </c>
      <c r="L126" s="16">
        <v>0.91300000000000003</v>
      </c>
      <c r="M126">
        <v>0.9073</v>
      </c>
    </row>
    <row r="127" spans="1:13" x14ac:dyDescent="0.25">
      <c r="A127" s="15" t="s">
        <v>823</v>
      </c>
      <c r="B127" s="15" t="s">
        <v>2022</v>
      </c>
      <c r="C127" s="15" t="s">
        <v>641</v>
      </c>
      <c r="D127" s="61">
        <v>0.8196</v>
      </c>
      <c r="E127" s="15" t="s">
        <v>185</v>
      </c>
      <c r="F127" s="15" t="s">
        <v>186</v>
      </c>
      <c r="G127" s="61">
        <v>0.78350000000000009</v>
      </c>
      <c r="H127" s="15">
        <v>0.79949999999999999</v>
      </c>
      <c r="I127" s="16">
        <v>0.82589999999999997</v>
      </c>
      <c r="J127" s="16">
        <v>0.83150000000000002</v>
      </c>
      <c r="K127" s="16">
        <v>0.85000000000000009</v>
      </c>
      <c r="L127" s="16">
        <v>0.8125</v>
      </c>
      <c r="M127">
        <v>0.82279999999999998</v>
      </c>
    </row>
    <row r="128" spans="1:13" x14ac:dyDescent="0.25">
      <c r="A128" s="15" t="s">
        <v>824</v>
      </c>
      <c r="B128" s="15" t="s">
        <v>1987</v>
      </c>
      <c r="C128" s="15" t="s">
        <v>169</v>
      </c>
      <c r="D128" s="61">
        <v>0.85319999999999996</v>
      </c>
      <c r="E128" s="15" t="s">
        <v>159</v>
      </c>
      <c r="F128" s="15" t="s">
        <v>160</v>
      </c>
      <c r="G128" s="61">
        <v>0.8649</v>
      </c>
      <c r="H128" s="15">
        <v>0.85709999999999997</v>
      </c>
      <c r="I128" s="16">
        <v>0.84609999999999996</v>
      </c>
      <c r="J128" s="16">
        <v>0.84960000000000002</v>
      </c>
      <c r="K128" s="16">
        <v>0.84320000000000006</v>
      </c>
      <c r="L128" s="16">
        <v>0.86180000000000001</v>
      </c>
      <c r="M128">
        <v>0.85240000000000005</v>
      </c>
    </row>
    <row r="129" spans="1:13" x14ac:dyDescent="0.25">
      <c r="A129" s="15" t="s">
        <v>825</v>
      </c>
      <c r="B129" s="15" t="s">
        <v>2023</v>
      </c>
      <c r="C129" s="15" t="s">
        <v>2355</v>
      </c>
      <c r="D129" s="61">
        <v>0.80249999999999999</v>
      </c>
      <c r="E129" s="15" t="s">
        <v>174</v>
      </c>
      <c r="F129" s="15" t="s">
        <v>175</v>
      </c>
      <c r="G129" s="61">
        <v>0.79160000000000008</v>
      </c>
      <c r="H129" s="15">
        <v>0.80459999999999998</v>
      </c>
      <c r="I129" s="16">
        <v>0.81359999999999999</v>
      </c>
      <c r="J129" s="16">
        <v>0.81470000000000009</v>
      </c>
      <c r="K129" s="16">
        <v>0.78320000000000001</v>
      </c>
      <c r="L129" s="16">
        <v>0.81410000000000005</v>
      </c>
      <c r="M129">
        <v>0.81679999999999997</v>
      </c>
    </row>
    <row r="130" spans="1:13" x14ac:dyDescent="0.25">
      <c r="A130" s="15" t="s">
        <v>826</v>
      </c>
      <c r="B130" s="15" t="s">
        <v>2024</v>
      </c>
      <c r="C130" s="15" t="s">
        <v>215</v>
      </c>
      <c r="D130" s="61">
        <v>0.80740000000000001</v>
      </c>
      <c r="E130" s="15" t="s">
        <v>178</v>
      </c>
      <c r="F130" s="15" t="s">
        <v>179</v>
      </c>
      <c r="G130" s="61">
        <v>0.86250000000000004</v>
      </c>
      <c r="H130" s="15">
        <v>0.88219999999999998</v>
      </c>
      <c r="I130" s="16">
        <v>0.88690000000000002</v>
      </c>
      <c r="J130" s="16">
        <v>0.91360000000000008</v>
      </c>
      <c r="K130" s="16">
        <v>0.85130000000000006</v>
      </c>
      <c r="L130" s="16">
        <v>0.89550000000000007</v>
      </c>
      <c r="M130">
        <v>0.92469999999999997</v>
      </c>
    </row>
    <row r="131" spans="1:13" x14ac:dyDescent="0.25">
      <c r="A131" s="14" t="s">
        <v>827</v>
      </c>
      <c r="B131" s="15" t="s">
        <v>2025</v>
      </c>
      <c r="C131" s="15" t="s">
        <v>216</v>
      </c>
      <c r="D131" s="61">
        <v>0.81210000000000004</v>
      </c>
      <c r="E131" s="15" t="s">
        <v>196</v>
      </c>
      <c r="F131" s="15" t="s">
        <v>197</v>
      </c>
      <c r="G131" s="61">
        <v>0.78880000000000006</v>
      </c>
      <c r="H131" s="15">
        <v>0.79390000000000005</v>
      </c>
      <c r="I131" s="16">
        <v>0.79710000000000003</v>
      </c>
      <c r="J131" s="16">
        <v>0.78900000000000003</v>
      </c>
      <c r="K131" s="16">
        <v>0.80700000000000005</v>
      </c>
      <c r="L131" s="16">
        <v>0.82380000000000009</v>
      </c>
      <c r="M131">
        <v>0.82230000000000003</v>
      </c>
    </row>
    <row r="132" spans="1:13" x14ac:dyDescent="0.25">
      <c r="A132" s="15" t="s">
        <v>828</v>
      </c>
      <c r="B132" s="15" t="s">
        <v>2026</v>
      </c>
      <c r="C132" s="15" t="s">
        <v>217</v>
      </c>
      <c r="D132" s="61">
        <v>0.89149999999999996</v>
      </c>
      <c r="E132" s="15" t="s">
        <v>104</v>
      </c>
      <c r="F132" s="15" t="s">
        <v>105</v>
      </c>
      <c r="G132" s="61">
        <v>0.85570000000000002</v>
      </c>
      <c r="H132" s="15">
        <v>0.85350000000000004</v>
      </c>
      <c r="I132" s="16">
        <v>0.82720000000000005</v>
      </c>
      <c r="J132" s="16">
        <v>0.84340000000000004</v>
      </c>
      <c r="K132" s="16">
        <v>0.9346000000000001</v>
      </c>
      <c r="L132" s="16">
        <v>1.0345</v>
      </c>
      <c r="M132">
        <v>1.0686</v>
      </c>
    </row>
    <row r="133" spans="1:13" x14ac:dyDescent="0.25">
      <c r="A133" s="15" t="s">
        <v>829</v>
      </c>
      <c r="B133" s="15" t="s">
        <v>2023</v>
      </c>
      <c r="C133" s="15" t="s">
        <v>2355</v>
      </c>
      <c r="D133" s="61">
        <v>0.80249999999999999</v>
      </c>
      <c r="E133" s="15" t="s">
        <v>174</v>
      </c>
      <c r="F133" s="15" t="s">
        <v>175</v>
      </c>
      <c r="G133" s="61">
        <v>0.79160000000000008</v>
      </c>
      <c r="H133" s="15">
        <v>0.80459999999999998</v>
      </c>
      <c r="I133" s="16">
        <v>0.81359999999999999</v>
      </c>
      <c r="J133" s="16">
        <v>0.81470000000000009</v>
      </c>
      <c r="K133" s="16">
        <v>0.78320000000000001</v>
      </c>
      <c r="L133" s="16">
        <v>0.81410000000000005</v>
      </c>
      <c r="M133">
        <v>0.81679999999999997</v>
      </c>
    </row>
    <row r="134" spans="1:13" x14ac:dyDescent="0.25">
      <c r="A134" s="15" t="s">
        <v>830</v>
      </c>
      <c r="B134" s="15" t="s">
        <v>1973</v>
      </c>
      <c r="C134" s="15" t="s">
        <v>144</v>
      </c>
      <c r="D134" s="61">
        <v>0.70379999999999998</v>
      </c>
      <c r="E134" s="15" t="s">
        <v>145</v>
      </c>
      <c r="F134" s="15" t="s">
        <v>146</v>
      </c>
      <c r="G134" s="61">
        <v>0.70269999999999999</v>
      </c>
      <c r="H134" s="15">
        <v>0.72109999999999996</v>
      </c>
      <c r="I134" s="16">
        <v>0.71279999999999999</v>
      </c>
      <c r="J134" s="16">
        <v>0.71789999999999998</v>
      </c>
      <c r="K134" s="16">
        <v>0.71689999999999998</v>
      </c>
      <c r="L134" s="16">
        <v>0.7208</v>
      </c>
      <c r="M134">
        <v>0.73560000000000003</v>
      </c>
    </row>
    <row r="135" spans="1:13" x14ac:dyDescent="0.25">
      <c r="A135" s="15" t="s">
        <v>831</v>
      </c>
      <c r="B135" s="15" t="s">
        <v>2027</v>
      </c>
      <c r="C135" s="15" t="s">
        <v>642</v>
      </c>
      <c r="D135" s="61">
        <v>1.0082</v>
      </c>
      <c r="E135" s="15" t="s">
        <v>199</v>
      </c>
      <c r="F135" s="15" t="s">
        <v>157</v>
      </c>
      <c r="G135" s="61">
        <v>1.0574000000000001</v>
      </c>
      <c r="H135" s="15">
        <v>1.0477000000000001</v>
      </c>
      <c r="I135" s="16">
        <v>1.0472999999999999</v>
      </c>
      <c r="J135" s="16">
        <v>1.0286999999999999</v>
      </c>
      <c r="K135" s="16">
        <v>1.0407</v>
      </c>
      <c r="L135" s="16">
        <v>1.0442</v>
      </c>
      <c r="M135">
        <v>0.97189999999999999</v>
      </c>
    </row>
    <row r="136" spans="1:13" x14ac:dyDescent="0.25">
      <c r="A136" s="15" t="s">
        <v>832</v>
      </c>
      <c r="B136" s="15" t="s">
        <v>1952</v>
      </c>
      <c r="C136" s="15" t="s">
        <v>98</v>
      </c>
      <c r="D136" s="61">
        <v>0.88859999999999995</v>
      </c>
      <c r="E136" s="15" t="s">
        <v>99</v>
      </c>
      <c r="F136" s="15" t="s">
        <v>100</v>
      </c>
      <c r="G136" s="61">
        <v>0.9083</v>
      </c>
      <c r="H136" s="15">
        <v>0.93259999999999998</v>
      </c>
      <c r="I136" s="16">
        <v>0.92020000000000002</v>
      </c>
      <c r="J136" s="16">
        <v>0.92890000000000006</v>
      </c>
      <c r="K136" s="16">
        <v>0.92420000000000002</v>
      </c>
      <c r="L136" s="16">
        <v>0.92580000000000007</v>
      </c>
      <c r="M136">
        <v>0.88739999999999997</v>
      </c>
    </row>
    <row r="137" spans="1:13" x14ac:dyDescent="0.25">
      <c r="A137" s="15" t="s">
        <v>833</v>
      </c>
      <c r="B137" s="15" t="s">
        <v>1962</v>
      </c>
      <c r="C137" s="15" t="s">
        <v>123</v>
      </c>
      <c r="D137" s="61">
        <v>0.7036</v>
      </c>
      <c r="E137" s="15" t="s">
        <v>192</v>
      </c>
      <c r="F137" s="15" t="s">
        <v>149</v>
      </c>
      <c r="G137" s="61">
        <v>0.72489999999999999</v>
      </c>
      <c r="H137" s="15">
        <v>0.80520000000000003</v>
      </c>
      <c r="I137" s="16">
        <v>0.82820000000000005</v>
      </c>
      <c r="J137" s="16">
        <v>0.80190000000000006</v>
      </c>
      <c r="K137" s="16">
        <v>0.80149999999999999</v>
      </c>
      <c r="L137" s="16">
        <v>0.81020000000000003</v>
      </c>
      <c r="M137">
        <v>0.84460000000000002</v>
      </c>
    </row>
    <row r="138" spans="1:13" x14ac:dyDescent="0.25">
      <c r="A138" s="14" t="s">
        <v>834</v>
      </c>
      <c r="B138" s="15" t="s">
        <v>2028</v>
      </c>
      <c r="C138" s="15" t="s">
        <v>218</v>
      </c>
      <c r="D138" s="61">
        <v>0.95620000000000005</v>
      </c>
      <c r="E138" s="15" t="s">
        <v>124</v>
      </c>
      <c r="F138" s="15" t="s">
        <v>125</v>
      </c>
      <c r="G138" s="61">
        <v>0.94520000000000004</v>
      </c>
      <c r="H138" s="15">
        <v>0.95169999999999999</v>
      </c>
      <c r="I138" s="16">
        <v>0.95830000000000004</v>
      </c>
      <c r="J138" s="16">
        <v>0.93170000000000008</v>
      </c>
      <c r="K138" s="16">
        <v>0.93890000000000007</v>
      </c>
      <c r="L138" s="16">
        <v>0.92720000000000002</v>
      </c>
      <c r="M138">
        <v>0.92269999999999996</v>
      </c>
    </row>
    <row r="139" spans="1:13" x14ac:dyDescent="0.25">
      <c r="A139" s="15" t="s">
        <v>835</v>
      </c>
      <c r="B139" s="15" t="s">
        <v>2029</v>
      </c>
      <c r="C139" s="15" t="s">
        <v>219</v>
      </c>
      <c r="D139" s="61">
        <v>0.83279999999999998</v>
      </c>
      <c r="E139" s="15" t="s">
        <v>99</v>
      </c>
      <c r="F139" s="15" t="s">
        <v>100</v>
      </c>
      <c r="G139" s="61">
        <v>0.81780000000000008</v>
      </c>
      <c r="H139" s="15">
        <v>0.85540000000000005</v>
      </c>
      <c r="I139" s="16">
        <v>0.84199999999999997</v>
      </c>
      <c r="J139" s="16">
        <v>0.8639</v>
      </c>
      <c r="K139" s="16">
        <v>0.878</v>
      </c>
      <c r="L139" s="16">
        <v>0.87820000000000009</v>
      </c>
      <c r="M139">
        <v>0.89990000000000003</v>
      </c>
    </row>
    <row r="140" spans="1:13" x14ac:dyDescent="0.25">
      <c r="A140" s="15" t="s">
        <v>836</v>
      </c>
      <c r="B140" s="15" t="s">
        <v>2030</v>
      </c>
      <c r="C140" s="15" t="s">
        <v>461</v>
      </c>
      <c r="D140" s="61">
        <v>0.91149999999999998</v>
      </c>
      <c r="E140" s="15" t="s">
        <v>196</v>
      </c>
      <c r="F140" s="15" t="s">
        <v>197</v>
      </c>
      <c r="G140" s="61">
        <v>0.86560000000000004</v>
      </c>
      <c r="H140" s="15">
        <v>0.86629999999999996</v>
      </c>
      <c r="I140" s="16">
        <v>0.90239999999999998</v>
      </c>
      <c r="J140" s="16">
        <v>0.9214</v>
      </c>
      <c r="K140" s="16" t="s">
        <v>635</v>
      </c>
      <c r="L140" s="16" t="s">
        <v>635</v>
      </c>
      <c r="M140" t="s">
        <v>635</v>
      </c>
    </row>
    <row r="141" spans="1:13" x14ac:dyDescent="0.25">
      <c r="A141" s="15" t="s">
        <v>837</v>
      </c>
      <c r="B141" s="15" t="s">
        <v>2031</v>
      </c>
      <c r="C141" s="15" t="s">
        <v>220</v>
      </c>
      <c r="D141" s="61">
        <v>0.94579999999999997</v>
      </c>
      <c r="E141" s="15" t="s">
        <v>124</v>
      </c>
      <c r="F141" s="15" t="s">
        <v>125</v>
      </c>
      <c r="G141" s="61">
        <v>0.93390000000000006</v>
      </c>
      <c r="H141" s="15">
        <v>0.9617</v>
      </c>
      <c r="I141" s="16">
        <v>0.99009999999999998</v>
      </c>
      <c r="J141" s="16">
        <v>0.96930000000000005</v>
      </c>
      <c r="K141" s="16">
        <v>0.9749000000000001</v>
      </c>
      <c r="L141" s="16">
        <v>0.98620000000000008</v>
      </c>
      <c r="M141">
        <v>0.99980000000000002</v>
      </c>
    </row>
    <row r="142" spans="1:13" x14ac:dyDescent="0.25">
      <c r="A142" s="15" t="s">
        <v>838</v>
      </c>
      <c r="B142" s="15" t="s">
        <v>2032</v>
      </c>
      <c r="C142" s="15" t="s">
        <v>2356</v>
      </c>
      <c r="D142" s="61">
        <v>0.98580000000000001</v>
      </c>
      <c r="E142" s="15" t="s">
        <v>131</v>
      </c>
      <c r="F142" s="15" t="s">
        <v>132</v>
      </c>
      <c r="G142" s="61">
        <v>0.95830000000000004</v>
      </c>
      <c r="H142" s="15">
        <v>0.97819999999999996</v>
      </c>
      <c r="I142" s="16">
        <v>0.98070000000000002</v>
      </c>
      <c r="J142" s="16">
        <v>0.99540000000000006</v>
      </c>
      <c r="K142" s="16">
        <v>1.0105999999999999</v>
      </c>
      <c r="L142" s="16">
        <v>1.0295000000000001</v>
      </c>
      <c r="M142">
        <v>1.0149999999999999</v>
      </c>
    </row>
    <row r="143" spans="1:13" x14ac:dyDescent="0.25">
      <c r="A143" s="14" t="s">
        <v>839</v>
      </c>
      <c r="B143" s="15" t="s">
        <v>2033</v>
      </c>
      <c r="C143" s="15" t="s">
        <v>221</v>
      </c>
      <c r="D143" s="61">
        <v>0.93310000000000004</v>
      </c>
      <c r="E143" s="15" t="s">
        <v>134</v>
      </c>
      <c r="F143" s="15" t="s">
        <v>135</v>
      </c>
      <c r="G143" s="61">
        <v>0.9103</v>
      </c>
      <c r="H143" s="15">
        <v>0.92659999999999998</v>
      </c>
      <c r="I143" s="16">
        <v>0.94240000000000002</v>
      </c>
      <c r="J143" s="16">
        <v>0.94610000000000005</v>
      </c>
      <c r="K143" s="16">
        <v>0.93320000000000003</v>
      </c>
      <c r="L143" s="16">
        <v>0.93959999999999999</v>
      </c>
      <c r="M143">
        <v>0.95279999999999998</v>
      </c>
    </row>
    <row r="144" spans="1:13" x14ac:dyDescent="0.25">
      <c r="A144" s="15" t="s">
        <v>840</v>
      </c>
      <c r="B144" s="15" t="s">
        <v>2034</v>
      </c>
      <c r="C144" s="15" t="s">
        <v>222</v>
      </c>
      <c r="D144" s="61">
        <v>0.8448</v>
      </c>
      <c r="E144" s="15" t="s">
        <v>192</v>
      </c>
      <c r="F144" s="15" t="s">
        <v>149</v>
      </c>
      <c r="G144" s="61">
        <v>0.8377</v>
      </c>
      <c r="H144" s="15">
        <v>0.84660000000000002</v>
      </c>
      <c r="I144" s="16">
        <v>0.85550000000000004</v>
      </c>
      <c r="J144" s="16">
        <v>0.83590000000000009</v>
      </c>
      <c r="K144" s="16">
        <v>0.83910000000000007</v>
      </c>
      <c r="L144" s="16">
        <v>0.82200000000000006</v>
      </c>
      <c r="M144">
        <v>0.83230000000000004</v>
      </c>
    </row>
    <row r="145" spans="1:13" x14ac:dyDescent="0.25">
      <c r="A145" s="15" t="s">
        <v>841</v>
      </c>
      <c r="B145" s="15" t="s">
        <v>2035</v>
      </c>
      <c r="C145" s="15" t="s">
        <v>223</v>
      </c>
      <c r="D145" s="61">
        <v>0.79430000000000001</v>
      </c>
      <c r="E145" s="15" t="s">
        <v>127</v>
      </c>
      <c r="F145" s="15" t="s">
        <v>122</v>
      </c>
      <c r="G145" s="61">
        <v>0.79760000000000009</v>
      </c>
      <c r="H145" s="15">
        <v>0.83850000000000002</v>
      </c>
      <c r="I145" s="16">
        <v>0.82120000000000004</v>
      </c>
      <c r="J145" s="16">
        <v>0.83300000000000007</v>
      </c>
      <c r="K145" s="16">
        <v>0.80610000000000004</v>
      </c>
      <c r="L145" s="16">
        <v>0.83000000000000007</v>
      </c>
      <c r="M145">
        <v>0.82650000000000001</v>
      </c>
    </row>
    <row r="146" spans="1:13" x14ac:dyDescent="0.25">
      <c r="A146" s="15" t="s">
        <v>842</v>
      </c>
      <c r="B146" s="15" t="s">
        <v>2036</v>
      </c>
      <c r="C146" s="15" t="s">
        <v>344</v>
      </c>
      <c r="D146" s="61">
        <v>0.97529999999999994</v>
      </c>
      <c r="E146" s="15" t="s">
        <v>159</v>
      </c>
      <c r="F146" s="15" t="s">
        <v>160</v>
      </c>
      <c r="G146" s="61">
        <v>0.91720000000000002</v>
      </c>
      <c r="H146" s="15">
        <v>0.91090000000000004</v>
      </c>
      <c r="I146" s="16">
        <v>0.9153</v>
      </c>
      <c r="J146" s="16">
        <v>0.92180000000000006</v>
      </c>
      <c r="K146" s="16">
        <v>0.90990000000000004</v>
      </c>
      <c r="L146" s="16">
        <v>0.89570000000000005</v>
      </c>
      <c r="M146">
        <v>0.84570000000000001</v>
      </c>
    </row>
    <row r="147" spans="1:13" x14ac:dyDescent="0.25">
      <c r="A147" s="15" t="s">
        <v>843</v>
      </c>
      <c r="B147" s="15" t="s">
        <v>2037</v>
      </c>
      <c r="C147" s="15" t="s">
        <v>224</v>
      </c>
      <c r="D147" s="61">
        <v>0.84740000000000004</v>
      </c>
      <c r="E147" s="15" t="s">
        <v>96</v>
      </c>
      <c r="F147" s="15" t="s">
        <v>97</v>
      </c>
      <c r="G147" s="61">
        <v>0.80290000000000006</v>
      </c>
      <c r="H147" s="15">
        <v>0.85019999999999996</v>
      </c>
      <c r="I147" s="16">
        <v>0.80930000000000002</v>
      </c>
      <c r="J147" s="16">
        <v>0.82169999999999999</v>
      </c>
      <c r="K147" s="16">
        <v>0.80470000000000008</v>
      </c>
      <c r="L147" s="16">
        <v>0.84650000000000003</v>
      </c>
      <c r="M147">
        <v>0.86860000000000004</v>
      </c>
    </row>
    <row r="148" spans="1:13" x14ac:dyDescent="0.25">
      <c r="A148" s="15" t="s">
        <v>844</v>
      </c>
      <c r="B148" s="15" t="s">
        <v>2038</v>
      </c>
      <c r="C148" s="15" t="s">
        <v>225</v>
      </c>
      <c r="D148" s="61">
        <v>0.83230000000000004</v>
      </c>
      <c r="E148" s="15" t="s">
        <v>121</v>
      </c>
      <c r="F148" s="15" t="s">
        <v>122</v>
      </c>
      <c r="G148" s="61">
        <v>0.84140000000000004</v>
      </c>
      <c r="H148" s="15">
        <v>0.86209999999999998</v>
      </c>
      <c r="I148" s="16">
        <v>0.85150000000000003</v>
      </c>
      <c r="J148" s="16">
        <v>0.87609999999999999</v>
      </c>
      <c r="K148" s="16">
        <v>0.8891</v>
      </c>
      <c r="L148" s="16">
        <v>0.84260000000000002</v>
      </c>
      <c r="M148">
        <v>0.88490000000000002</v>
      </c>
    </row>
    <row r="149" spans="1:13" x14ac:dyDescent="0.25">
      <c r="A149" s="15" t="s">
        <v>845</v>
      </c>
      <c r="B149" s="15" t="s">
        <v>2039</v>
      </c>
      <c r="C149" s="15" t="s">
        <v>226</v>
      </c>
      <c r="D149" s="61">
        <v>1.0228999999999999</v>
      </c>
      <c r="E149" s="15" t="s">
        <v>101</v>
      </c>
      <c r="F149" s="15" t="s">
        <v>102</v>
      </c>
      <c r="G149" s="61">
        <v>1.0181</v>
      </c>
      <c r="H149" s="15">
        <v>1.0125999999999999</v>
      </c>
      <c r="I149" s="16">
        <v>1.0470999999999999</v>
      </c>
      <c r="J149" s="16">
        <v>1.0574000000000001</v>
      </c>
      <c r="K149" s="16">
        <v>1.0226</v>
      </c>
      <c r="L149" s="16">
        <v>1.0296000000000001</v>
      </c>
      <c r="M149">
        <v>1.0206999999999999</v>
      </c>
    </row>
    <row r="150" spans="1:13" x14ac:dyDescent="0.25">
      <c r="A150" s="15" t="s">
        <v>846</v>
      </c>
      <c r="B150" s="15" t="s">
        <v>2040</v>
      </c>
      <c r="C150" s="15" t="s">
        <v>227</v>
      </c>
      <c r="D150" s="61">
        <v>0.98529999999999995</v>
      </c>
      <c r="E150" s="15" t="s">
        <v>134</v>
      </c>
      <c r="F150" s="15" t="s">
        <v>135</v>
      </c>
      <c r="G150" s="61">
        <v>0.8841</v>
      </c>
      <c r="H150" s="15">
        <v>0.88739999999999997</v>
      </c>
      <c r="I150" s="16">
        <v>0.87549999999999994</v>
      </c>
      <c r="J150" s="16">
        <v>0.88490000000000002</v>
      </c>
      <c r="K150" s="16">
        <v>0.90450000000000008</v>
      </c>
      <c r="L150" s="16">
        <v>0.90300000000000002</v>
      </c>
      <c r="M150">
        <v>0.89029999999999998</v>
      </c>
    </row>
    <row r="151" spans="1:13" x14ac:dyDescent="0.25">
      <c r="A151" s="15" t="s">
        <v>847</v>
      </c>
      <c r="B151" s="15" t="s">
        <v>2041</v>
      </c>
      <c r="C151" s="15" t="s">
        <v>228</v>
      </c>
      <c r="D151" s="61">
        <v>0.99729999999999996</v>
      </c>
      <c r="E151" s="15" t="s">
        <v>159</v>
      </c>
      <c r="F151" s="15" t="s">
        <v>160</v>
      </c>
      <c r="G151" s="61">
        <v>0.89760000000000006</v>
      </c>
      <c r="H151" s="15">
        <v>0.89239999999999997</v>
      </c>
      <c r="I151" s="16">
        <v>0.83809999999999996</v>
      </c>
      <c r="J151" s="16">
        <v>0.85580000000000001</v>
      </c>
      <c r="K151" s="16">
        <v>0.85400000000000009</v>
      </c>
      <c r="L151" s="16">
        <v>0.89160000000000006</v>
      </c>
      <c r="M151">
        <v>0.83050000000000002</v>
      </c>
    </row>
    <row r="152" spans="1:13" x14ac:dyDescent="0.25">
      <c r="A152" s="15" t="s">
        <v>848</v>
      </c>
      <c r="B152" s="15" t="s">
        <v>2042</v>
      </c>
      <c r="C152" s="15" t="s">
        <v>231</v>
      </c>
      <c r="D152" s="61">
        <v>0.82479999999999998</v>
      </c>
      <c r="E152" s="15" t="s">
        <v>134</v>
      </c>
      <c r="F152" s="15" t="s">
        <v>135</v>
      </c>
      <c r="G152" s="61">
        <v>0.84200000000000008</v>
      </c>
      <c r="H152" s="15">
        <v>0.83320000000000005</v>
      </c>
      <c r="I152" s="16">
        <v>0.84819999999999995</v>
      </c>
      <c r="J152" s="16">
        <v>0.85050000000000003</v>
      </c>
      <c r="K152" s="16">
        <v>0.84320000000000006</v>
      </c>
      <c r="L152" s="16">
        <v>0.84340000000000004</v>
      </c>
      <c r="M152">
        <v>0.8589</v>
      </c>
    </row>
    <row r="153" spans="1:13" x14ac:dyDescent="0.25">
      <c r="A153" s="15" t="s">
        <v>849</v>
      </c>
      <c r="B153" s="15" t="s">
        <v>2033</v>
      </c>
      <c r="C153" s="15" t="s">
        <v>221</v>
      </c>
      <c r="D153" s="61">
        <v>0.93310000000000004</v>
      </c>
      <c r="E153" s="15" t="s">
        <v>134</v>
      </c>
      <c r="F153" s="15" t="s">
        <v>135</v>
      </c>
      <c r="G153" s="61">
        <v>0.9103</v>
      </c>
      <c r="H153" s="15">
        <v>0.92659999999999998</v>
      </c>
      <c r="I153" s="16">
        <v>0.94240000000000002</v>
      </c>
      <c r="J153" s="16">
        <v>0.94610000000000005</v>
      </c>
      <c r="K153" s="16">
        <v>0.93320000000000003</v>
      </c>
      <c r="L153" s="16">
        <v>0.93959999999999999</v>
      </c>
      <c r="M153">
        <v>0.95279999999999998</v>
      </c>
    </row>
    <row r="154" spans="1:13" x14ac:dyDescent="0.25">
      <c r="A154" s="15" t="s">
        <v>850</v>
      </c>
      <c r="B154" s="15" t="s">
        <v>2043</v>
      </c>
      <c r="C154" s="15" t="s">
        <v>232</v>
      </c>
      <c r="D154" s="61">
        <v>0.85460000000000003</v>
      </c>
      <c r="E154" s="15" t="s">
        <v>145</v>
      </c>
      <c r="F154" s="15" t="s">
        <v>146</v>
      </c>
      <c r="G154" s="61">
        <v>0.76440000000000008</v>
      </c>
      <c r="H154" s="15">
        <v>0.72940000000000005</v>
      </c>
      <c r="I154" s="16">
        <v>0.73929999999999996</v>
      </c>
      <c r="J154" s="16">
        <v>0.71550000000000002</v>
      </c>
      <c r="K154" s="16">
        <v>0.73480000000000001</v>
      </c>
      <c r="L154" s="16">
        <v>0.71140000000000003</v>
      </c>
      <c r="M154">
        <v>0.73570000000000002</v>
      </c>
    </row>
    <row r="155" spans="1:13" x14ac:dyDescent="0.25">
      <c r="A155" s="15" t="s">
        <v>851</v>
      </c>
      <c r="B155" s="15" t="s">
        <v>2044</v>
      </c>
      <c r="C155" s="15" t="s">
        <v>2357</v>
      </c>
      <c r="D155" s="61">
        <v>1.0036</v>
      </c>
      <c r="E155" s="15" t="s">
        <v>178</v>
      </c>
      <c r="F155" s="15" t="s">
        <v>179</v>
      </c>
      <c r="G155" s="61">
        <v>0.92820000000000003</v>
      </c>
      <c r="H155" s="15">
        <v>0.87819999999999998</v>
      </c>
      <c r="I155" s="16">
        <v>0.77669999999999995</v>
      </c>
      <c r="J155" s="16">
        <v>0.75970000000000004</v>
      </c>
      <c r="K155" s="16">
        <v>0.81010000000000004</v>
      </c>
      <c r="L155" s="16">
        <v>0.84000000000000008</v>
      </c>
      <c r="M155">
        <v>0.79800000000000004</v>
      </c>
    </row>
    <row r="156" spans="1:13" x14ac:dyDescent="0.25">
      <c r="A156" s="15" t="s">
        <v>852</v>
      </c>
      <c r="B156" s="15" t="s">
        <v>1990</v>
      </c>
      <c r="C156" s="15" t="s">
        <v>2346</v>
      </c>
      <c r="D156" s="61">
        <v>1.0188999999999999</v>
      </c>
      <c r="E156" s="15" t="s">
        <v>159</v>
      </c>
      <c r="F156" s="15" t="s">
        <v>160</v>
      </c>
      <c r="G156" s="61">
        <v>1.0026000000000002</v>
      </c>
      <c r="H156" s="15">
        <v>0.99939999999999996</v>
      </c>
      <c r="I156" s="16">
        <v>0.99250000000000005</v>
      </c>
      <c r="J156" s="16">
        <v>1.0049000000000001</v>
      </c>
      <c r="K156" s="16">
        <v>1.0018</v>
      </c>
      <c r="L156" s="16">
        <v>0.98120000000000007</v>
      </c>
      <c r="M156">
        <v>0.97499999999999998</v>
      </c>
    </row>
    <row r="157" spans="1:13" x14ac:dyDescent="0.25">
      <c r="A157" s="15" t="s">
        <v>853</v>
      </c>
      <c r="B157" s="15" t="s">
        <v>2045</v>
      </c>
      <c r="C157" s="15" t="s">
        <v>233</v>
      </c>
      <c r="D157" s="61">
        <v>0.87150000000000005</v>
      </c>
      <c r="E157" s="15" t="s">
        <v>159</v>
      </c>
      <c r="F157" s="15" t="s">
        <v>160</v>
      </c>
      <c r="G157" s="61">
        <v>0.89680000000000004</v>
      </c>
      <c r="H157" s="15">
        <v>0.86550000000000005</v>
      </c>
      <c r="I157" s="16">
        <v>0.83489999999999998</v>
      </c>
      <c r="J157" s="16">
        <v>0.86370000000000002</v>
      </c>
      <c r="K157" s="16">
        <v>0.87640000000000007</v>
      </c>
      <c r="L157" s="16">
        <v>0.85320000000000007</v>
      </c>
      <c r="M157">
        <v>0.89600000000000002</v>
      </c>
    </row>
    <row r="158" spans="1:13" x14ac:dyDescent="0.25">
      <c r="A158" s="15" t="s">
        <v>854</v>
      </c>
      <c r="B158" s="15" t="s">
        <v>2025</v>
      </c>
      <c r="C158" s="15" t="s">
        <v>216</v>
      </c>
      <c r="D158" s="61">
        <v>0.81210000000000004</v>
      </c>
      <c r="E158" s="15" t="s">
        <v>196</v>
      </c>
      <c r="F158" s="15" t="s">
        <v>197</v>
      </c>
      <c r="G158" s="61">
        <v>0.78880000000000006</v>
      </c>
      <c r="H158" s="15">
        <v>0.79390000000000005</v>
      </c>
      <c r="I158" s="16">
        <v>0.79710000000000003</v>
      </c>
      <c r="J158" s="16">
        <v>0.78900000000000003</v>
      </c>
      <c r="K158" s="16">
        <v>0.80700000000000005</v>
      </c>
      <c r="L158" s="16">
        <v>0.82380000000000009</v>
      </c>
      <c r="M158">
        <v>0.82230000000000003</v>
      </c>
    </row>
    <row r="159" spans="1:13" x14ac:dyDescent="0.25">
      <c r="A159" s="15" t="s">
        <v>855</v>
      </c>
      <c r="B159" s="15" t="s">
        <v>2046</v>
      </c>
      <c r="C159" s="15" t="s">
        <v>234</v>
      </c>
      <c r="D159" s="61">
        <v>0.87229999999999996</v>
      </c>
      <c r="E159" s="15" t="s">
        <v>112</v>
      </c>
      <c r="F159" s="15" t="s">
        <v>113</v>
      </c>
      <c r="G159" s="61">
        <v>0.86780000000000002</v>
      </c>
      <c r="H159" s="15">
        <v>0.87280000000000002</v>
      </c>
      <c r="I159" s="16">
        <v>0.8921</v>
      </c>
      <c r="J159" s="16">
        <v>0.88070000000000004</v>
      </c>
      <c r="K159" s="16">
        <v>0.90360000000000007</v>
      </c>
      <c r="L159" s="16">
        <v>0.89680000000000004</v>
      </c>
      <c r="M159">
        <v>0.88870000000000005</v>
      </c>
    </row>
    <row r="160" spans="1:13" x14ac:dyDescent="0.25">
      <c r="A160" s="15" t="s">
        <v>856</v>
      </c>
      <c r="B160" s="15" t="s">
        <v>2047</v>
      </c>
      <c r="C160" s="15" t="s">
        <v>651</v>
      </c>
      <c r="D160" s="61">
        <v>0.8216</v>
      </c>
      <c r="E160" s="15" t="s">
        <v>121</v>
      </c>
      <c r="F160" s="15" t="s">
        <v>122</v>
      </c>
      <c r="G160" s="61">
        <v>0.76800000000000002</v>
      </c>
      <c r="H160" s="15">
        <v>0.71140000000000003</v>
      </c>
      <c r="I160" s="16">
        <v>0.69879999999999998</v>
      </c>
      <c r="J160" s="16">
        <v>0.6996</v>
      </c>
      <c r="K160" s="16" t="s">
        <v>635</v>
      </c>
      <c r="L160" s="16" t="s">
        <v>635</v>
      </c>
      <c r="M160" t="s">
        <v>635</v>
      </c>
    </row>
    <row r="161" spans="1:13" x14ac:dyDescent="0.25">
      <c r="A161" s="15" t="s">
        <v>857</v>
      </c>
      <c r="B161" s="15" t="s">
        <v>2048</v>
      </c>
      <c r="C161" s="15" t="s">
        <v>235</v>
      </c>
      <c r="D161" s="61">
        <v>0.99560000000000004</v>
      </c>
      <c r="E161" s="15" t="s">
        <v>183</v>
      </c>
      <c r="F161" s="15" t="s">
        <v>184</v>
      </c>
      <c r="G161" s="61">
        <v>1.0012000000000001</v>
      </c>
      <c r="H161" s="15">
        <v>1.0290999999999999</v>
      </c>
      <c r="I161" s="16">
        <v>1.0262</v>
      </c>
      <c r="J161" s="16">
        <v>1.0190000000000001</v>
      </c>
      <c r="K161" s="16">
        <v>1.036</v>
      </c>
      <c r="L161" s="16">
        <v>1.0465</v>
      </c>
      <c r="M161">
        <v>1.0685</v>
      </c>
    </row>
    <row r="162" spans="1:13" x14ac:dyDescent="0.25">
      <c r="A162" s="15" t="s">
        <v>858</v>
      </c>
      <c r="B162" s="15" t="s">
        <v>2048</v>
      </c>
      <c r="C162" s="15" t="s">
        <v>235</v>
      </c>
      <c r="D162" s="61">
        <v>0.99560000000000004</v>
      </c>
      <c r="E162" s="15" t="s">
        <v>2418</v>
      </c>
      <c r="F162" s="15" t="s">
        <v>236</v>
      </c>
      <c r="G162" s="61">
        <v>1.0012000000000001</v>
      </c>
      <c r="H162" s="15">
        <v>1.0290999999999999</v>
      </c>
      <c r="I162" s="16">
        <v>1.0262</v>
      </c>
      <c r="J162" s="16">
        <v>1.0190000000000001</v>
      </c>
      <c r="K162" s="16">
        <v>1.036</v>
      </c>
      <c r="L162" s="16">
        <v>1.0465</v>
      </c>
      <c r="M162">
        <v>1.0685</v>
      </c>
    </row>
    <row r="163" spans="1:13" x14ac:dyDescent="0.25">
      <c r="A163" s="14" t="s">
        <v>859</v>
      </c>
      <c r="B163" s="15" t="s">
        <v>2049</v>
      </c>
      <c r="C163" s="15" t="s">
        <v>2358</v>
      </c>
      <c r="D163" s="61">
        <v>0.748</v>
      </c>
      <c r="E163" s="15" t="s">
        <v>265</v>
      </c>
      <c r="F163" s="15" t="s">
        <v>266</v>
      </c>
      <c r="G163" s="61" t="s">
        <v>2420</v>
      </c>
      <c r="H163" s="15" t="e">
        <v>#N/A</v>
      </c>
      <c r="I163" s="16" t="e">
        <v>#N/A</v>
      </c>
      <c r="J163" s="16" t="e">
        <v>#N/A</v>
      </c>
      <c r="K163" s="16" t="e">
        <v>#N/A</v>
      </c>
      <c r="L163" s="16" t="e">
        <v>#N/A</v>
      </c>
      <c r="M163" t="e">
        <v>#N/A</v>
      </c>
    </row>
    <row r="164" spans="1:13" x14ac:dyDescent="0.25">
      <c r="A164" s="15" t="s">
        <v>860</v>
      </c>
      <c r="B164" s="15" t="s">
        <v>2016</v>
      </c>
      <c r="C164" s="15" t="s">
        <v>207</v>
      </c>
      <c r="D164" s="61">
        <v>1.3138000000000001</v>
      </c>
      <c r="E164" s="15" t="s">
        <v>118</v>
      </c>
      <c r="F164" s="15" t="s">
        <v>119</v>
      </c>
      <c r="G164" s="61">
        <v>1.3729</v>
      </c>
      <c r="H164" s="15">
        <v>1.331</v>
      </c>
      <c r="I164" s="16">
        <v>1.3388</v>
      </c>
      <c r="J164" s="16">
        <v>1.3384</v>
      </c>
      <c r="K164" s="16">
        <v>1.2745</v>
      </c>
      <c r="L164" s="16">
        <v>1.2776000000000001</v>
      </c>
      <c r="M164">
        <v>1.2813000000000001</v>
      </c>
    </row>
    <row r="165" spans="1:13" x14ac:dyDescent="0.25">
      <c r="A165" s="15" t="s">
        <v>861</v>
      </c>
      <c r="B165" s="15" t="s">
        <v>2050</v>
      </c>
      <c r="C165" s="15" t="s">
        <v>237</v>
      </c>
      <c r="D165" s="61">
        <v>0.73070000000000002</v>
      </c>
      <c r="E165" s="15" t="s">
        <v>127</v>
      </c>
      <c r="F165" s="15" t="s">
        <v>122</v>
      </c>
      <c r="G165" s="61">
        <v>0.71679999999999999</v>
      </c>
      <c r="H165" s="15">
        <v>0.751</v>
      </c>
      <c r="I165" s="16">
        <v>0.7429</v>
      </c>
      <c r="J165" s="16">
        <v>0.79810000000000003</v>
      </c>
      <c r="K165" s="16">
        <v>0.79630000000000001</v>
      </c>
      <c r="L165" s="16">
        <v>0.77250000000000008</v>
      </c>
      <c r="M165">
        <v>0.7782</v>
      </c>
    </row>
    <row r="166" spans="1:13" x14ac:dyDescent="0.25">
      <c r="A166" s="15" t="s">
        <v>862</v>
      </c>
      <c r="B166" s="15" t="s">
        <v>2051</v>
      </c>
      <c r="C166" s="15" t="s">
        <v>238</v>
      </c>
      <c r="D166" s="61">
        <v>0.74009999999999998</v>
      </c>
      <c r="E166" s="15" t="s">
        <v>178</v>
      </c>
      <c r="F166" s="15" t="s">
        <v>179</v>
      </c>
      <c r="G166" s="61">
        <v>0.68190000000000006</v>
      </c>
      <c r="H166" s="15">
        <v>0.73319999999999996</v>
      </c>
      <c r="I166" s="16">
        <v>0.75880000000000003</v>
      </c>
      <c r="J166" s="16">
        <v>0.7248</v>
      </c>
      <c r="K166" s="16">
        <v>0.70790000000000008</v>
      </c>
      <c r="L166" s="16">
        <v>0.7369</v>
      </c>
      <c r="M166">
        <v>0.72909999999999997</v>
      </c>
    </row>
    <row r="167" spans="1:13" x14ac:dyDescent="0.25">
      <c r="A167" s="15" t="s">
        <v>863</v>
      </c>
      <c r="B167" s="15" t="s">
        <v>2052</v>
      </c>
      <c r="C167" s="15" t="s">
        <v>239</v>
      </c>
      <c r="D167" s="61">
        <v>0.80430000000000001</v>
      </c>
      <c r="E167" s="15" t="s">
        <v>118</v>
      </c>
      <c r="F167" s="15" t="s">
        <v>119</v>
      </c>
      <c r="G167" s="61">
        <v>0.84279999999999999</v>
      </c>
      <c r="H167" s="15">
        <v>0.82169999999999999</v>
      </c>
      <c r="I167" s="16">
        <v>0.82609999999999995</v>
      </c>
      <c r="J167" s="16">
        <v>0.83430000000000004</v>
      </c>
      <c r="K167" s="16">
        <v>0.84090000000000009</v>
      </c>
      <c r="L167" s="16">
        <v>0.83590000000000009</v>
      </c>
      <c r="M167">
        <v>0.84450000000000003</v>
      </c>
    </row>
    <row r="168" spans="1:13" x14ac:dyDescent="0.25">
      <c r="A168" s="15" t="s">
        <v>864</v>
      </c>
      <c r="B168" s="15" t="s">
        <v>1953</v>
      </c>
      <c r="C168" s="15" t="s">
        <v>2340</v>
      </c>
      <c r="D168" s="61">
        <v>0.97560000000000002</v>
      </c>
      <c r="E168" s="15" t="s">
        <v>101</v>
      </c>
      <c r="F168" s="15" t="s">
        <v>102</v>
      </c>
      <c r="G168" s="61">
        <v>0.98810000000000009</v>
      </c>
      <c r="H168" s="15">
        <v>0.98970000000000002</v>
      </c>
      <c r="I168" s="16">
        <v>0.99419999999999997</v>
      </c>
      <c r="J168" s="16">
        <v>1.002</v>
      </c>
      <c r="K168" s="16">
        <v>1.0183</v>
      </c>
      <c r="L168" s="16">
        <v>1.0245</v>
      </c>
      <c r="M168">
        <v>1.0355000000000001</v>
      </c>
    </row>
    <row r="169" spans="1:13" x14ac:dyDescent="0.25">
      <c r="A169" s="15" t="s">
        <v>865</v>
      </c>
      <c r="B169" s="15" t="s">
        <v>2053</v>
      </c>
      <c r="C169" s="15" t="s">
        <v>639</v>
      </c>
      <c r="D169" s="61">
        <v>1.0202</v>
      </c>
      <c r="E169" s="15" t="s">
        <v>112</v>
      </c>
      <c r="F169" s="15" t="s">
        <v>113</v>
      </c>
      <c r="G169" s="61">
        <v>0.97000000000000008</v>
      </c>
      <c r="H169" s="15">
        <v>0.93279999999999996</v>
      </c>
      <c r="I169" s="16">
        <v>0.93769999999999998</v>
      </c>
      <c r="J169" s="16">
        <v>0.94740000000000002</v>
      </c>
      <c r="K169" s="16">
        <v>0.95680000000000009</v>
      </c>
      <c r="L169" s="16">
        <v>0.9778</v>
      </c>
      <c r="M169">
        <v>0.96319999999999995</v>
      </c>
    </row>
    <row r="170" spans="1:13" x14ac:dyDescent="0.25">
      <c r="A170" s="15" t="s">
        <v>866</v>
      </c>
      <c r="B170" s="15" t="s">
        <v>2032</v>
      </c>
      <c r="C170" s="15" t="s">
        <v>2356</v>
      </c>
      <c r="D170" s="61">
        <v>0.98580000000000001</v>
      </c>
      <c r="E170" s="15" t="s">
        <v>131</v>
      </c>
      <c r="F170" s="15" t="s">
        <v>132</v>
      </c>
      <c r="G170" s="61">
        <v>0.95830000000000004</v>
      </c>
      <c r="H170" s="15">
        <v>0.97819999999999996</v>
      </c>
      <c r="I170" s="16">
        <v>0.98070000000000002</v>
      </c>
      <c r="J170" s="16">
        <v>0.99540000000000006</v>
      </c>
      <c r="K170" s="16">
        <v>1.0105999999999999</v>
      </c>
      <c r="L170" s="16">
        <v>1.0295000000000001</v>
      </c>
      <c r="M170">
        <v>1.0149999999999999</v>
      </c>
    </row>
    <row r="171" spans="1:13" x14ac:dyDescent="0.25">
      <c r="A171" s="15" t="s">
        <v>867</v>
      </c>
      <c r="B171" s="15" t="s">
        <v>2033</v>
      </c>
      <c r="C171" s="15" t="s">
        <v>221</v>
      </c>
      <c r="D171" s="61">
        <v>0.93310000000000004</v>
      </c>
      <c r="E171" s="15" t="s">
        <v>137</v>
      </c>
      <c r="F171" s="15" t="s">
        <v>138</v>
      </c>
      <c r="G171" s="61">
        <v>0.9103</v>
      </c>
      <c r="H171" s="15">
        <v>0.92659999999999998</v>
      </c>
      <c r="I171" s="16">
        <v>0.94240000000000002</v>
      </c>
      <c r="J171" s="16">
        <v>0.94610000000000005</v>
      </c>
      <c r="K171" s="16">
        <v>0.93320000000000003</v>
      </c>
      <c r="L171" s="16">
        <v>0.93959999999999999</v>
      </c>
      <c r="M171">
        <v>0.95279999999999998</v>
      </c>
    </row>
    <row r="172" spans="1:13" x14ac:dyDescent="0.25">
      <c r="A172" s="15" t="s">
        <v>868</v>
      </c>
      <c r="B172" s="15" t="s">
        <v>2054</v>
      </c>
      <c r="C172" s="15" t="s">
        <v>240</v>
      </c>
      <c r="D172" s="61">
        <v>0.92330000000000001</v>
      </c>
      <c r="E172" s="15" t="s">
        <v>156</v>
      </c>
      <c r="F172" s="15" t="s">
        <v>157</v>
      </c>
      <c r="G172" s="61">
        <v>0.95120000000000005</v>
      </c>
      <c r="H172" s="15">
        <v>0.93869999999999998</v>
      </c>
      <c r="I172" s="16">
        <v>0.92759999999999998</v>
      </c>
      <c r="J172" s="16">
        <v>0.92820000000000003</v>
      </c>
      <c r="K172" s="16">
        <v>0.9346000000000001</v>
      </c>
      <c r="L172" s="16">
        <v>0.9274</v>
      </c>
      <c r="M172">
        <v>0.92320000000000002</v>
      </c>
    </row>
    <row r="173" spans="1:13" x14ac:dyDescent="0.25">
      <c r="A173" s="15" t="s">
        <v>869</v>
      </c>
      <c r="B173" s="15" t="s">
        <v>2055</v>
      </c>
      <c r="C173" s="15" t="s">
        <v>436</v>
      </c>
      <c r="D173" s="61">
        <v>0.95289999999999997</v>
      </c>
      <c r="E173" s="15" t="s">
        <v>115</v>
      </c>
      <c r="F173" s="15" t="s">
        <v>116</v>
      </c>
      <c r="G173" s="61">
        <v>0.86230000000000007</v>
      </c>
      <c r="H173" s="15">
        <v>0.89539999999999997</v>
      </c>
      <c r="I173" s="16">
        <v>0.88590000000000002</v>
      </c>
      <c r="J173" s="16">
        <v>0.8891</v>
      </c>
      <c r="K173" s="16">
        <v>0.89410000000000001</v>
      </c>
      <c r="L173" s="16">
        <v>0.87270000000000003</v>
      </c>
      <c r="M173">
        <v>0.86270000000000002</v>
      </c>
    </row>
    <row r="174" spans="1:13" x14ac:dyDescent="0.25">
      <c r="A174" s="15" t="s">
        <v>870</v>
      </c>
      <c r="B174" s="15" t="s">
        <v>2056</v>
      </c>
      <c r="C174" s="15" t="s">
        <v>241</v>
      </c>
      <c r="D174" s="61">
        <v>0.83389999999999997</v>
      </c>
      <c r="E174" s="15" t="s">
        <v>178</v>
      </c>
      <c r="F174" s="15" t="s">
        <v>179</v>
      </c>
      <c r="G174" s="61">
        <v>0.82180000000000009</v>
      </c>
      <c r="H174" s="15">
        <v>0.82440000000000002</v>
      </c>
      <c r="I174" s="16">
        <v>0.83340000000000003</v>
      </c>
      <c r="J174" s="16">
        <v>0.79210000000000003</v>
      </c>
      <c r="K174" s="16">
        <v>0.79160000000000008</v>
      </c>
      <c r="L174" s="16">
        <v>0.79549999999999998</v>
      </c>
      <c r="M174">
        <v>0.79959999999999998</v>
      </c>
    </row>
    <row r="175" spans="1:13" x14ac:dyDescent="0.25">
      <c r="A175" s="14" t="s">
        <v>871</v>
      </c>
      <c r="B175" s="15" t="s">
        <v>1974</v>
      </c>
      <c r="C175" s="15" t="s">
        <v>147</v>
      </c>
      <c r="D175" s="61">
        <v>0.86809999999999998</v>
      </c>
      <c r="E175" s="15" t="s">
        <v>192</v>
      </c>
      <c r="F175" s="15" t="s">
        <v>149</v>
      </c>
      <c r="G175" s="61">
        <v>0.86210000000000009</v>
      </c>
      <c r="H175" s="15">
        <v>0.89790000000000003</v>
      </c>
      <c r="I175" s="16">
        <v>0.93210000000000004</v>
      </c>
      <c r="J175" s="16">
        <v>0.94720000000000004</v>
      </c>
      <c r="K175" s="16">
        <v>0.94910000000000005</v>
      </c>
      <c r="L175" s="16">
        <v>0.93690000000000007</v>
      </c>
      <c r="M175">
        <v>0.95099999999999996</v>
      </c>
    </row>
    <row r="176" spans="1:13" x14ac:dyDescent="0.25">
      <c r="A176" s="15" t="s">
        <v>872</v>
      </c>
      <c r="B176" s="15" t="s">
        <v>2057</v>
      </c>
      <c r="C176" s="15" t="s">
        <v>242</v>
      </c>
      <c r="D176" s="61">
        <v>0.97219999999999995</v>
      </c>
      <c r="E176" s="15" t="s">
        <v>104</v>
      </c>
      <c r="F176" s="15" t="s">
        <v>105</v>
      </c>
      <c r="G176" s="61">
        <v>0.98510000000000009</v>
      </c>
      <c r="H176" s="15">
        <v>1.0023</v>
      </c>
      <c r="I176" s="16">
        <v>0.99139999999999995</v>
      </c>
      <c r="J176" s="16">
        <v>0.99140000000000006</v>
      </c>
      <c r="K176" s="16">
        <v>0.9900000000000001</v>
      </c>
      <c r="L176" s="16">
        <v>1.0102</v>
      </c>
      <c r="M176">
        <v>1.0089999999999999</v>
      </c>
    </row>
    <row r="177" spans="1:13" x14ac:dyDescent="0.25">
      <c r="A177" s="15" t="s">
        <v>873</v>
      </c>
      <c r="B177" s="15" t="s">
        <v>2058</v>
      </c>
      <c r="C177" s="15" t="s">
        <v>243</v>
      </c>
      <c r="D177" s="61">
        <v>0.90680000000000005</v>
      </c>
      <c r="E177" s="15" t="s">
        <v>134</v>
      </c>
      <c r="F177" s="15" t="s">
        <v>135</v>
      </c>
      <c r="G177" s="61">
        <v>0.87930000000000008</v>
      </c>
      <c r="H177" s="15">
        <v>0.86</v>
      </c>
      <c r="I177" s="16">
        <v>0.86950000000000005</v>
      </c>
      <c r="J177" s="16">
        <v>0.86970000000000003</v>
      </c>
      <c r="K177" s="16">
        <v>0.88440000000000007</v>
      </c>
      <c r="L177" s="16">
        <v>0.87530000000000008</v>
      </c>
      <c r="M177">
        <v>0.86890000000000001</v>
      </c>
    </row>
    <row r="178" spans="1:13" x14ac:dyDescent="0.25">
      <c r="A178" s="15" t="s">
        <v>874</v>
      </c>
      <c r="B178" s="15" t="s">
        <v>2059</v>
      </c>
      <c r="C178" s="15" t="s">
        <v>244</v>
      </c>
      <c r="D178" s="61">
        <v>0.88729999999999998</v>
      </c>
      <c r="E178" s="15" t="s">
        <v>115</v>
      </c>
      <c r="F178" s="15" t="s">
        <v>116</v>
      </c>
      <c r="G178" s="61">
        <v>0.84900000000000009</v>
      </c>
      <c r="H178" s="15">
        <v>0.82</v>
      </c>
      <c r="I178" s="16">
        <v>0.85470000000000002</v>
      </c>
      <c r="J178" s="16">
        <v>0.8701000000000001</v>
      </c>
      <c r="K178" s="16">
        <v>0.878</v>
      </c>
      <c r="L178" s="16">
        <v>0.89490000000000003</v>
      </c>
      <c r="M178">
        <v>0.86629999999999996</v>
      </c>
    </row>
    <row r="179" spans="1:13" x14ac:dyDescent="0.25">
      <c r="A179" s="15" t="s">
        <v>875</v>
      </c>
      <c r="B179" s="15" t="s">
        <v>1957</v>
      </c>
      <c r="C179" s="15" t="s">
        <v>108</v>
      </c>
      <c r="D179" s="61">
        <v>0.80159999999999998</v>
      </c>
      <c r="E179" s="15" t="s">
        <v>178</v>
      </c>
      <c r="F179" s="15" t="s">
        <v>179</v>
      </c>
      <c r="G179" s="61">
        <v>0.8357</v>
      </c>
      <c r="H179" s="15">
        <v>0.85309999999999997</v>
      </c>
      <c r="I179" s="16">
        <v>0.86309999999999998</v>
      </c>
      <c r="J179" s="16">
        <v>0.86530000000000007</v>
      </c>
      <c r="K179" s="16">
        <v>0.88260000000000005</v>
      </c>
      <c r="L179" s="16">
        <v>0.88100000000000001</v>
      </c>
      <c r="M179">
        <v>0.90549999999999997</v>
      </c>
    </row>
    <row r="180" spans="1:13" x14ac:dyDescent="0.25">
      <c r="A180" s="15" t="s">
        <v>876</v>
      </c>
      <c r="B180" s="15" t="s">
        <v>1963</v>
      </c>
      <c r="C180" s="15" t="s">
        <v>126</v>
      </c>
      <c r="D180" s="61">
        <v>0.84740000000000004</v>
      </c>
      <c r="E180" s="15" t="s">
        <v>115</v>
      </c>
      <c r="F180" s="15" t="s">
        <v>116</v>
      </c>
      <c r="G180" s="61">
        <v>0.82890000000000008</v>
      </c>
      <c r="H180" s="15">
        <v>0.85119999999999996</v>
      </c>
      <c r="I180" s="16">
        <v>0.8528</v>
      </c>
      <c r="J180" s="16">
        <v>0.86660000000000004</v>
      </c>
      <c r="K180" s="16">
        <v>0.878</v>
      </c>
      <c r="L180" s="16">
        <v>0.8711000000000001</v>
      </c>
      <c r="M180">
        <v>0.85460000000000003</v>
      </c>
    </row>
    <row r="181" spans="1:13" x14ac:dyDescent="0.25">
      <c r="A181" s="15" t="s">
        <v>877</v>
      </c>
      <c r="B181" s="15" t="s">
        <v>2060</v>
      </c>
      <c r="C181" s="15" t="s">
        <v>245</v>
      </c>
      <c r="D181" s="61">
        <v>0.8982</v>
      </c>
      <c r="E181" s="15" t="s">
        <v>246</v>
      </c>
      <c r="F181" s="15" t="s">
        <v>247</v>
      </c>
      <c r="G181" s="61">
        <v>0.90260000000000007</v>
      </c>
      <c r="H181" s="15">
        <v>0.86</v>
      </c>
      <c r="I181" s="16">
        <v>0.85980000000000001</v>
      </c>
      <c r="J181" s="16">
        <v>0.85640000000000005</v>
      </c>
      <c r="K181" s="16">
        <v>0.86470000000000002</v>
      </c>
      <c r="L181" s="16">
        <v>0.83279999999999998</v>
      </c>
      <c r="M181">
        <v>0.7903</v>
      </c>
    </row>
    <row r="182" spans="1:13" x14ac:dyDescent="0.25">
      <c r="A182" s="15" t="s">
        <v>878</v>
      </c>
      <c r="B182" s="15" t="s">
        <v>2045</v>
      </c>
      <c r="C182" s="15" t="s">
        <v>233</v>
      </c>
      <c r="D182" s="61">
        <v>0.87150000000000005</v>
      </c>
      <c r="E182" s="15" t="s">
        <v>159</v>
      </c>
      <c r="F182" s="15" t="s">
        <v>160</v>
      </c>
      <c r="G182" s="61">
        <v>0.89680000000000004</v>
      </c>
      <c r="H182" s="15">
        <v>0.86550000000000005</v>
      </c>
      <c r="I182" s="16">
        <v>0.83489999999999998</v>
      </c>
      <c r="J182" s="16">
        <v>0.86370000000000002</v>
      </c>
      <c r="K182" s="16">
        <v>0.87640000000000007</v>
      </c>
      <c r="L182" s="16">
        <v>0.85320000000000007</v>
      </c>
      <c r="M182">
        <v>0.89600000000000002</v>
      </c>
    </row>
    <row r="183" spans="1:13" x14ac:dyDescent="0.25">
      <c r="A183" s="15" t="s">
        <v>879</v>
      </c>
      <c r="B183" s="15" t="s">
        <v>2061</v>
      </c>
      <c r="C183" s="15" t="s">
        <v>248</v>
      </c>
      <c r="D183" s="61">
        <v>1.0363</v>
      </c>
      <c r="E183" s="15" t="s">
        <v>171</v>
      </c>
      <c r="F183" s="15" t="s">
        <v>172</v>
      </c>
      <c r="G183" s="61">
        <v>1.0121</v>
      </c>
      <c r="H183" s="15">
        <v>1.0504</v>
      </c>
      <c r="I183" s="16">
        <v>1.0696000000000001</v>
      </c>
      <c r="J183" s="16">
        <v>1.0941000000000001</v>
      </c>
      <c r="K183" s="16">
        <v>1.0629</v>
      </c>
      <c r="L183" s="16">
        <v>1.0720000000000001</v>
      </c>
      <c r="M183">
        <v>1.0775999999999999</v>
      </c>
    </row>
    <row r="184" spans="1:13" x14ac:dyDescent="0.25">
      <c r="A184" s="15" t="s">
        <v>880</v>
      </c>
      <c r="B184" s="15" t="s">
        <v>2062</v>
      </c>
      <c r="C184" s="15" t="s">
        <v>249</v>
      </c>
      <c r="D184" s="61">
        <v>0.81659999999999999</v>
      </c>
      <c r="E184" s="15" t="s">
        <v>148</v>
      </c>
      <c r="F184" s="15" t="s">
        <v>149</v>
      </c>
      <c r="G184" s="61">
        <v>0.82340000000000002</v>
      </c>
      <c r="H184" s="15">
        <v>0.8387</v>
      </c>
      <c r="I184" s="16">
        <v>0.84370000000000001</v>
      </c>
      <c r="J184" s="16">
        <v>0.85000000000000009</v>
      </c>
      <c r="K184" s="16">
        <v>0.85489999999999999</v>
      </c>
      <c r="L184" s="16">
        <v>0.85240000000000005</v>
      </c>
      <c r="M184">
        <v>0.86050000000000004</v>
      </c>
    </row>
    <row r="185" spans="1:13" x14ac:dyDescent="0.25">
      <c r="A185" s="15" t="s">
        <v>881</v>
      </c>
      <c r="B185" s="15" t="s">
        <v>1967</v>
      </c>
      <c r="C185" s="15" t="s">
        <v>133</v>
      </c>
      <c r="D185" s="61">
        <v>0.88900000000000001</v>
      </c>
      <c r="E185" s="15" t="s">
        <v>134</v>
      </c>
      <c r="F185" s="15" t="s">
        <v>135</v>
      </c>
      <c r="G185" s="61">
        <v>0.88450000000000006</v>
      </c>
      <c r="H185" s="15">
        <v>0.85460000000000003</v>
      </c>
      <c r="I185" s="16">
        <v>0.86219999999999997</v>
      </c>
      <c r="J185" s="16">
        <v>0.84400000000000008</v>
      </c>
      <c r="K185" s="16">
        <v>0.81530000000000002</v>
      </c>
      <c r="L185" s="16">
        <v>0.8125</v>
      </c>
      <c r="M185">
        <v>0.82289999999999996</v>
      </c>
    </row>
    <row r="186" spans="1:13" x14ac:dyDescent="0.25">
      <c r="A186" s="15" t="s">
        <v>882</v>
      </c>
      <c r="B186" s="15" t="s">
        <v>2033</v>
      </c>
      <c r="C186" s="15" t="s">
        <v>221</v>
      </c>
      <c r="D186" s="61">
        <v>0.93310000000000004</v>
      </c>
      <c r="E186" s="15" t="s">
        <v>137</v>
      </c>
      <c r="F186" s="15" t="s">
        <v>138</v>
      </c>
      <c r="G186" s="61">
        <v>0.9103</v>
      </c>
      <c r="H186" s="15">
        <v>0.92659999999999998</v>
      </c>
      <c r="I186" s="16">
        <v>0.94240000000000002</v>
      </c>
      <c r="J186" s="16">
        <v>0.94610000000000005</v>
      </c>
      <c r="K186" s="16">
        <v>0.93320000000000003</v>
      </c>
      <c r="L186" s="16">
        <v>0.93959999999999999</v>
      </c>
      <c r="M186">
        <v>0.95279999999999998</v>
      </c>
    </row>
    <row r="187" spans="1:13" x14ac:dyDescent="0.25">
      <c r="A187" s="15" t="s">
        <v>883</v>
      </c>
      <c r="B187" s="15" t="s">
        <v>1965</v>
      </c>
      <c r="C187" s="15" t="s">
        <v>129</v>
      </c>
      <c r="D187" s="61">
        <v>0.83609999999999995</v>
      </c>
      <c r="E187" s="15" t="s">
        <v>104</v>
      </c>
      <c r="F187" s="15" t="s">
        <v>105</v>
      </c>
      <c r="G187" s="61">
        <v>0.82440000000000002</v>
      </c>
      <c r="H187" s="15">
        <v>0.84240000000000004</v>
      </c>
      <c r="I187" s="16">
        <v>0.8347</v>
      </c>
      <c r="J187" s="16">
        <v>0.84960000000000002</v>
      </c>
      <c r="K187" s="16">
        <v>0.85630000000000006</v>
      </c>
      <c r="L187" s="16">
        <v>0.85130000000000006</v>
      </c>
      <c r="M187">
        <v>0.87539999999999996</v>
      </c>
    </row>
    <row r="188" spans="1:13" x14ac:dyDescent="0.25">
      <c r="A188" s="15" t="s">
        <v>884</v>
      </c>
      <c r="B188" s="15" t="s">
        <v>2029</v>
      </c>
      <c r="C188" s="15" t="s">
        <v>219</v>
      </c>
      <c r="D188" s="61">
        <v>0.83279999999999998</v>
      </c>
      <c r="E188" s="15" t="s">
        <v>99</v>
      </c>
      <c r="F188" s="15" t="s">
        <v>100</v>
      </c>
      <c r="G188" s="61">
        <v>0.81780000000000008</v>
      </c>
      <c r="H188" s="15">
        <v>0.85540000000000005</v>
      </c>
      <c r="I188" s="16">
        <v>0.84199999999999997</v>
      </c>
      <c r="J188" s="16">
        <v>0.8639</v>
      </c>
      <c r="K188" s="16">
        <v>0.878</v>
      </c>
      <c r="L188" s="16">
        <v>0.87820000000000009</v>
      </c>
      <c r="M188">
        <v>0.89990000000000003</v>
      </c>
    </row>
    <row r="189" spans="1:13" x14ac:dyDescent="0.25">
      <c r="A189" s="15" t="s">
        <v>885</v>
      </c>
      <c r="B189" s="15" t="s">
        <v>1997</v>
      </c>
      <c r="C189" s="15" t="s">
        <v>2348</v>
      </c>
      <c r="D189" s="61">
        <v>1.0210999999999999</v>
      </c>
      <c r="E189" s="15" t="s">
        <v>178</v>
      </c>
      <c r="F189" s="15" t="s">
        <v>179</v>
      </c>
      <c r="G189" s="61" t="s">
        <v>2420</v>
      </c>
      <c r="H189" s="15" t="e">
        <v>#N/A</v>
      </c>
      <c r="I189" s="16" t="e">
        <v>#N/A</v>
      </c>
      <c r="J189" s="16" t="e">
        <v>#N/A</v>
      </c>
      <c r="K189" s="16" t="e">
        <v>#N/A</v>
      </c>
      <c r="L189" s="16" t="e">
        <v>#N/A</v>
      </c>
      <c r="M189" t="e">
        <v>#N/A</v>
      </c>
    </row>
    <row r="190" spans="1:13" x14ac:dyDescent="0.25">
      <c r="A190" s="14" t="s">
        <v>886</v>
      </c>
      <c r="B190" s="15" t="s">
        <v>1978</v>
      </c>
      <c r="C190" s="15" t="s">
        <v>250</v>
      </c>
      <c r="D190" s="61">
        <v>0.93679999999999997</v>
      </c>
      <c r="E190" s="15" t="s">
        <v>115</v>
      </c>
      <c r="F190" s="15" t="s">
        <v>116</v>
      </c>
      <c r="G190" s="61">
        <v>0.94640000000000002</v>
      </c>
      <c r="H190" s="15">
        <v>0.95020000000000004</v>
      </c>
      <c r="I190" s="16">
        <v>0.94930000000000003</v>
      </c>
      <c r="J190" s="16">
        <v>0.93370000000000009</v>
      </c>
      <c r="K190" s="16" t="s">
        <v>635</v>
      </c>
      <c r="L190" s="16" t="s">
        <v>635</v>
      </c>
      <c r="M190" t="s">
        <v>635</v>
      </c>
    </row>
    <row r="191" spans="1:13" x14ac:dyDescent="0.25">
      <c r="A191" s="15" t="s">
        <v>887</v>
      </c>
      <c r="B191" s="15" t="s">
        <v>2042</v>
      </c>
      <c r="C191" s="15" t="s">
        <v>231</v>
      </c>
      <c r="D191" s="61">
        <v>0.82479999999999998</v>
      </c>
      <c r="E191" s="15" t="s">
        <v>127</v>
      </c>
      <c r="F191" s="15" t="s">
        <v>122</v>
      </c>
      <c r="G191" s="61">
        <v>0.84200000000000008</v>
      </c>
      <c r="H191" s="15">
        <v>0.83320000000000005</v>
      </c>
      <c r="I191" s="16">
        <v>0.84819999999999995</v>
      </c>
      <c r="J191" s="16">
        <v>0.85050000000000003</v>
      </c>
      <c r="K191" s="16">
        <v>0.84320000000000006</v>
      </c>
      <c r="L191" s="16">
        <v>0.84340000000000004</v>
      </c>
      <c r="M191">
        <v>0.8589</v>
      </c>
    </row>
    <row r="192" spans="1:13" x14ac:dyDescent="0.25">
      <c r="A192" s="15" t="s">
        <v>888</v>
      </c>
      <c r="B192" s="15" t="s">
        <v>2063</v>
      </c>
      <c r="C192" s="15" t="s">
        <v>382</v>
      </c>
      <c r="D192" s="61">
        <v>0.33929999999999999</v>
      </c>
      <c r="E192" s="15" t="s">
        <v>106</v>
      </c>
      <c r="F192" s="15" t="s">
        <v>107</v>
      </c>
      <c r="G192" s="61">
        <v>0.31990000000000002</v>
      </c>
      <c r="H192" s="15">
        <v>0.3453</v>
      </c>
      <c r="I192" s="16">
        <v>0.36649999999999999</v>
      </c>
      <c r="J192" s="16">
        <v>0.34950000000000003</v>
      </c>
      <c r="K192" s="16">
        <v>0.34350000000000003</v>
      </c>
      <c r="L192" s="16">
        <v>0.3533</v>
      </c>
      <c r="M192">
        <v>0.35360000000000003</v>
      </c>
    </row>
    <row r="193" spans="1:13" x14ac:dyDescent="0.25">
      <c r="A193" s="15" t="s">
        <v>889</v>
      </c>
      <c r="B193" s="15" t="s">
        <v>2064</v>
      </c>
      <c r="C193" s="15" t="s">
        <v>251</v>
      </c>
      <c r="D193" s="61">
        <v>0.92600000000000005</v>
      </c>
      <c r="E193" s="15" t="s">
        <v>229</v>
      </c>
      <c r="F193" s="15" t="s">
        <v>230</v>
      </c>
      <c r="G193" s="61">
        <v>0.91150000000000009</v>
      </c>
      <c r="H193" s="15">
        <v>0.92469999999999997</v>
      </c>
      <c r="I193" s="16">
        <v>0.94169999999999998</v>
      </c>
      <c r="J193" s="16">
        <v>0.90260000000000007</v>
      </c>
      <c r="K193" s="16">
        <v>0.90040000000000009</v>
      </c>
      <c r="L193" s="16">
        <v>0.88570000000000004</v>
      </c>
      <c r="M193">
        <v>0.87239999999999995</v>
      </c>
    </row>
    <row r="194" spans="1:13" x14ac:dyDescent="0.25">
      <c r="A194" s="15" t="s">
        <v>890</v>
      </c>
      <c r="B194" s="15" t="s">
        <v>2037</v>
      </c>
      <c r="C194" s="15" t="s">
        <v>224</v>
      </c>
      <c r="D194" s="61">
        <v>0.84740000000000004</v>
      </c>
      <c r="E194" s="15" t="s">
        <v>96</v>
      </c>
      <c r="F194" s="15" t="s">
        <v>97</v>
      </c>
      <c r="G194" s="61">
        <v>0.80290000000000006</v>
      </c>
      <c r="H194" s="15">
        <v>0.85019999999999996</v>
      </c>
      <c r="I194" s="16">
        <v>0.80930000000000002</v>
      </c>
      <c r="J194" s="16">
        <v>0.82169999999999999</v>
      </c>
      <c r="K194" s="16">
        <v>0.80470000000000008</v>
      </c>
      <c r="L194" s="16">
        <v>0.84650000000000003</v>
      </c>
      <c r="M194">
        <v>0.86860000000000004</v>
      </c>
    </row>
    <row r="195" spans="1:13" x14ac:dyDescent="0.25">
      <c r="A195" s="15" t="s">
        <v>891</v>
      </c>
      <c r="B195" s="15" t="s">
        <v>1956</v>
      </c>
      <c r="C195" s="15" t="s">
        <v>650</v>
      </c>
      <c r="D195" s="61">
        <v>0.35759999999999997</v>
      </c>
      <c r="E195" s="15" t="s">
        <v>106</v>
      </c>
      <c r="F195" s="15" t="s">
        <v>107</v>
      </c>
      <c r="G195" s="61">
        <v>0.37190000000000001</v>
      </c>
      <c r="H195" s="15">
        <v>0.3911</v>
      </c>
      <c r="I195" s="16">
        <v>0.39489999999999997</v>
      </c>
      <c r="J195" s="16">
        <v>0.4047</v>
      </c>
      <c r="K195" s="16">
        <v>0.41860000000000003</v>
      </c>
      <c r="L195" s="16">
        <v>0.4168</v>
      </c>
      <c r="M195">
        <v>0.42670000000000002</v>
      </c>
    </row>
    <row r="196" spans="1:13" x14ac:dyDescent="0.25">
      <c r="A196" s="14" t="s">
        <v>892</v>
      </c>
      <c r="B196" s="15" t="s">
        <v>2065</v>
      </c>
      <c r="C196" s="15" t="s">
        <v>252</v>
      </c>
      <c r="D196" s="61">
        <v>0.79720000000000002</v>
      </c>
      <c r="E196" s="15" t="s">
        <v>96</v>
      </c>
      <c r="F196" s="15" t="s">
        <v>97</v>
      </c>
      <c r="G196" s="61">
        <v>0.80410000000000004</v>
      </c>
      <c r="H196" s="15">
        <v>0.80640000000000001</v>
      </c>
      <c r="I196" s="16">
        <v>0.77429999999999999</v>
      </c>
      <c r="J196" s="16">
        <v>0.76170000000000004</v>
      </c>
      <c r="K196" s="16">
        <v>0.76260000000000006</v>
      </c>
      <c r="L196" s="16">
        <v>0.77310000000000001</v>
      </c>
      <c r="M196">
        <v>0.74470000000000003</v>
      </c>
    </row>
    <row r="197" spans="1:13" x14ac:dyDescent="0.25">
      <c r="A197" s="15" t="s">
        <v>893</v>
      </c>
      <c r="B197" s="15" t="s">
        <v>2002</v>
      </c>
      <c r="C197" s="15" t="s">
        <v>188</v>
      </c>
      <c r="D197" s="61">
        <v>0.92510000000000003</v>
      </c>
      <c r="E197" s="15" t="s">
        <v>192</v>
      </c>
      <c r="F197" s="15" t="s">
        <v>149</v>
      </c>
      <c r="G197" s="61">
        <v>0.91390000000000005</v>
      </c>
      <c r="H197" s="15">
        <v>0.91879999999999995</v>
      </c>
      <c r="I197" s="16">
        <v>0.92369999999999997</v>
      </c>
      <c r="J197" s="16">
        <v>0.91250000000000009</v>
      </c>
      <c r="K197" s="16">
        <v>0.93510000000000004</v>
      </c>
      <c r="L197" s="16">
        <v>0.92800000000000005</v>
      </c>
      <c r="M197">
        <v>0.92589999999999995</v>
      </c>
    </row>
    <row r="198" spans="1:13" x14ac:dyDescent="0.25">
      <c r="A198" s="15" t="s">
        <v>894</v>
      </c>
      <c r="B198" s="15" t="s">
        <v>1963</v>
      </c>
      <c r="C198" s="15" t="s">
        <v>126</v>
      </c>
      <c r="D198" s="61">
        <v>0.84740000000000004</v>
      </c>
      <c r="E198" s="15" t="s">
        <v>115</v>
      </c>
      <c r="F198" s="15" t="s">
        <v>116</v>
      </c>
      <c r="G198" s="61">
        <v>0.82890000000000008</v>
      </c>
      <c r="H198" s="15">
        <v>0.85119999999999996</v>
      </c>
      <c r="I198" s="16">
        <v>0.8528</v>
      </c>
      <c r="J198" s="16">
        <v>0.86660000000000004</v>
      </c>
      <c r="K198" s="16">
        <v>0.878</v>
      </c>
      <c r="L198" s="16">
        <v>0.8711000000000001</v>
      </c>
      <c r="M198">
        <v>0.85460000000000003</v>
      </c>
    </row>
    <row r="199" spans="1:13" x14ac:dyDescent="0.25">
      <c r="A199" s="15" t="s">
        <v>895</v>
      </c>
      <c r="B199" s="15" t="s">
        <v>2001</v>
      </c>
      <c r="C199" s="15" t="s">
        <v>2351</v>
      </c>
      <c r="D199" s="61">
        <v>0.98799999999999999</v>
      </c>
      <c r="E199" s="15" t="s">
        <v>159</v>
      </c>
      <c r="F199" s="15" t="s">
        <v>160</v>
      </c>
      <c r="G199" s="61">
        <v>0.93330000000000002</v>
      </c>
      <c r="H199" s="15">
        <v>0.95079999999999998</v>
      </c>
      <c r="I199" s="16">
        <v>0.95179999999999998</v>
      </c>
      <c r="J199" s="16">
        <v>0.9476</v>
      </c>
      <c r="K199" s="16">
        <v>0.93959999999999999</v>
      </c>
      <c r="L199" s="16">
        <v>0.95530000000000004</v>
      </c>
      <c r="M199">
        <v>0.98819999999999997</v>
      </c>
    </row>
    <row r="200" spans="1:13" x14ac:dyDescent="0.25">
      <c r="A200" s="15" t="s">
        <v>896</v>
      </c>
      <c r="B200" s="15" t="s">
        <v>2066</v>
      </c>
      <c r="C200" s="15" t="s">
        <v>634</v>
      </c>
      <c r="D200" s="61">
        <v>0.70489999999999997</v>
      </c>
      <c r="E200" s="15" t="s">
        <v>174</v>
      </c>
      <c r="F200" s="15" t="s">
        <v>175</v>
      </c>
      <c r="G200" s="61">
        <v>0.65670000000000006</v>
      </c>
      <c r="H200" s="15">
        <v>0.65539999999999998</v>
      </c>
      <c r="I200" s="16">
        <v>0.69969999999999999</v>
      </c>
      <c r="J200" s="16">
        <v>0.71900000000000008</v>
      </c>
      <c r="K200" s="16">
        <v>0.75630000000000008</v>
      </c>
      <c r="L200" s="16">
        <v>0.73010000000000008</v>
      </c>
      <c r="M200">
        <v>0.68640000000000001</v>
      </c>
    </row>
    <row r="201" spans="1:13" x14ac:dyDescent="0.25">
      <c r="A201" s="15" t="s">
        <v>897</v>
      </c>
      <c r="B201" s="15" t="s">
        <v>2028</v>
      </c>
      <c r="C201" s="15" t="s">
        <v>218</v>
      </c>
      <c r="D201" s="61">
        <v>0.95620000000000005</v>
      </c>
      <c r="E201" s="15" t="s">
        <v>124</v>
      </c>
      <c r="F201" s="15" t="s">
        <v>125</v>
      </c>
      <c r="G201" s="61">
        <v>0.94520000000000004</v>
      </c>
      <c r="H201" s="15">
        <v>0.95169999999999999</v>
      </c>
      <c r="I201" s="16">
        <v>0.95830000000000004</v>
      </c>
      <c r="J201" s="16">
        <v>0.93170000000000008</v>
      </c>
      <c r="K201" s="16">
        <v>0.93890000000000007</v>
      </c>
      <c r="L201" s="16">
        <v>0.92720000000000002</v>
      </c>
      <c r="M201">
        <v>0.92269999999999996</v>
      </c>
    </row>
    <row r="202" spans="1:13" x14ac:dyDescent="0.25">
      <c r="A202" s="15" t="s">
        <v>898</v>
      </c>
      <c r="B202" s="15" t="s">
        <v>2067</v>
      </c>
      <c r="C202" s="15" t="s">
        <v>253</v>
      </c>
      <c r="D202" s="61">
        <v>0.89880000000000004</v>
      </c>
      <c r="E202" s="15" t="s">
        <v>185</v>
      </c>
      <c r="F202" s="15" t="s">
        <v>186</v>
      </c>
      <c r="G202" s="61">
        <v>0.86210000000000009</v>
      </c>
      <c r="H202" s="15">
        <v>0.91820000000000002</v>
      </c>
      <c r="I202" s="16">
        <v>0.90459999999999996</v>
      </c>
      <c r="J202" s="16">
        <v>0.89860000000000007</v>
      </c>
      <c r="K202" s="16">
        <v>0.89480000000000004</v>
      </c>
      <c r="L202" s="16">
        <v>0.95410000000000006</v>
      </c>
      <c r="M202">
        <v>0.9002</v>
      </c>
    </row>
    <row r="203" spans="1:13" x14ac:dyDescent="0.25">
      <c r="A203" s="15" t="s">
        <v>899</v>
      </c>
      <c r="B203" s="15" t="s">
        <v>2068</v>
      </c>
      <c r="C203" s="15" t="s">
        <v>254</v>
      </c>
      <c r="D203" s="61">
        <v>0.85860000000000003</v>
      </c>
      <c r="E203" s="15" t="s">
        <v>109</v>
      </c>
      <c r="F203" s="15" t="s">
        <v>110</v>
      </c>
      <c r="G203" s="61">
        <v>0.85650000000000004</v>
      </c>
      <c r="H203" s="15">
        <v>0.8196</v>
      </c>
      <c r="I203" s="16">
        <v>0.86240000000000006</v>
      </c>
      <c r="J203" s="16">
        <v>0.84560000000000002</v>
      </c>
      <c r="K203" s="16">
        <v>0.84750000000000003</v>
      </c>
      <c r="L203" s="16">
        <v>0.8296</v>
      </c>
      <c r="M203">
        <v>0.82879999999999998</v>
      </c>
    </row>
    <row r="204" spans="1:13" x14ac:dyDescent="0.25">
      <c r="A204" s="15" t="s">
        <v>900</v>
      </c>
      <c r="B204" s="15" t="s">
        <v>2069</v>
      </c>
      <c r="C204" s="15" t="s">
        <v>255</v>
      </c>
      <c r="D204" s="61">
        <v>0.97760000000000002</v>
      </c>
      <c r="E204" s="15" t="s">
        <v>159</v>
      </c>
      <c r="F204" s="15" t="s">
        <v>160</v>
      </c>
      <c r="G204" s="61">
        <v>0.90080000000000005</v>
      </c>
      <c r="H204" s="15">
        <v>0.85270000000000001</v>
      </c>
      <c r="I204" s="16">
        <v>0.81410000000000005</v>
      </c>
      <c r="J204" s="16">
        <v>0.8337</v>
      </c>
      <c r="K204" s="16">
        <v>0.85200000000000009</v>
      </c>
      <c r="L204" s="16">
        <v>0.82140000000000002</v>
      </c>
      <c r="M204">
        <v>0.83279999999999998</v>
      </c>
    </row>
    <row r="205" spans="1:13" x14ac:dyDescent="0.25">
      <c r="A205" s="15" t="s">
        <v>901</v>
      </c>
      <c r="B205" s="15" t="s">
        <v>2070</v>
      </c>
      <c r="C205" s="15" t="s">
        <v>256</v>
      </c>
      <c r="D205" s="61">
        <v>0.7792</v>
      </c>
      <c r="E205" s="15" t="s">
        <v>192</v>
      </c>
      <c r="F205" s="15" t="s">
        <v>149</v>
      </c>
      <c r="G205" s="61">
        <v>0.75550000000000006</v>
      </c>
      <c r="H205" s="15">
        <v>0.7954</v>
      </c>
      <c r="I205" s="16">
        <v>0.80759999999999998</v>
      </c>
      <c r="J205" s="16">
        <v>0.82700000000000007</v>
      </c>
      <c r="K205" s="16">
        <v>0.84110000000000007</v>
      </c>
      <c r="L205" s="16">
        <v>0.85030000000000006</v>
      </c>
      <c r="M205">
        <v>0.84799999999999998</v>
      </c>
    </row>
    <row r="206" spans="1:13" x14ac:dyDescent="0.25">
      <c r="A206" s="15" t="s">
        <v>902</v>
      </c>
      <c r="B206" s="15" t="s">
        <v>2071</v>
      </c>
      <c r="C206" s="15" t="s">
        <v>257</v>
      </c>
      <c r="D206" s="61">
        <v>0.9506</v>
      </c>
      <c r="E206" s="15" t="s">
        <v>156</v>
      </c>
      <c r="F206" s="15" t="s">
        <v>157</v>
      </c>
      <c r="G206" s="61">
        <v>0.9264</v>
      </c>
      <c r="H206" s="15">
        <v>0.96150000000000002</v>
      </c>
      <c r="I206" s="16">
        <v>0.94410000000000005</v>
      </c>
      <c r="J206" s="16">
        <v>0.90300000000000002</v>
      </c>
      <c r="K206" s="16">
        <v>0.91080000000000005</v>
      </c>
      <c r="L206" s="16">
        <v>0.9264</v>
      </c>
      <c r="M206">
        <v>0.94489999999999996</v>
      </c>
    </row>
    <row r="207" spans="1:13" x14ac:dyDescent="0.25">
      <c r="A207" s="15" t="s">
        <v>903</v>
      </c>
      <c r="B207" s="15" t="s">
        <v>2072</v>
      </c>
      <c r="C207" s="15" t="s">
        <v>2359</v>
      </c>
      <c r="D207" s="61">
        <v>0.92310000000000003</v>
      </c>
      <c r="E207" s="15" t="s">
        <v>154</v>
      </c>
      <c r="F207" s="15" t="s">
        <v>128</v>
      </c>
      <c r="G207" s="61" t="s">
        <v>2420</v>
      </c>
      <c r="H207" s="15" t="e">
        <v>#N/A</v>
      </c>
      <c r="I207" s="16" t="e">
        <v>#N/A</v>
      </c>
      <c r="J207" s="16" t="e">
        <v>#N/A</v>
      </c>
      <c r="K207" s="16" t="e">
        <v>#N/A</v>
      </c>
      <c r="L207" s="16" t="e">
        <v>#N/A</v>
      </c>
      <c r="M207" t="e">
        <v>#N/A</v>
      </c>
    </row>
    <row r="208" spans="1:13" x14ac:dyDescent="0.25">
      <c r="A208" s="15" t="s">
        <v>904</v>
      </c>
      <c r="B208" s="15" t="s">
        <v>2073</v>
      </c>
      <c r="C208" s="15" t="s">
        <v>258</v>
      </c>
      <c r="D208" s="61">
        <v>0.83189999999999997</v>
      </c>
      <c r="E208" s="15" t="s">
        <v>104</v>
      </c>
      <c r="F208" s="15" t="s">
        <v>105</v>
      </c>
      <c r="G208" s="61">
        <v>0.76440000000000008</v>
      </c>
      <c r="H208" s="15">
        <v>0.74850000000000005</v>
      </c>
      <c r="I208" s="16">
        <v>0.76349999999999996</v>
      </c>
      <c r="J208" s="16">
        <v>0.80959999999999999</v>
      </c>
      <c r="K208" s="16">
        <v>0.80149999999999999</v>
      </c>
      <c r="L208" s="16">
        <v>0.79990000000000006</v>
      </c>
      <c r="M208">
        <v>0.83789999999999998</v>
      </c>
    </row>
    <row r="209" spans="1:13" x14ac:dyDescent="0.25">
      <c r="A209" s="15" t="s">
        <v>905</v>
      </c>
      <c r="B209" s="15" t="s">
        <v>2074</v>
      </c>
      <c r="C209" s="15" t="s">
        <v>2360</v>
      </c>
      <c r="D209" s="61">
        <v>0.89529999999999998</v>
      </c>
      <c r="E209" s="15" t="s">
        <v>115</v>
      </c>
      <c r="F209" s="15" t="s">
        <v>116</v>
      </c>
      <c r="G209" s="61">
        <v>0.87120000000000009</v>
      </c>
      <c r="H209" s="15">
        <v>0.89910000000000001</v>
      </c>
      <c r="I209" s="16">
        <v>0.89080000000000004</v>
      </c>
      <c r="J209" s="16">
        <v>0.87960000000000005</v>
      </c>
      <c r="K209" s="16" t="s">
        <v>635</v>
      </c>
      <c r="L209" s="16" t="s">
        <v>635</v>
      </c>
      <c r="M209" t="s">
        <v>635</v>
      </c>
    </row>
    <row r="210" spans="1:13" x14ac:dyDescent="0.25">
      <c r="A210" s="15" t="s">
        <v>906</v>
      </c>
      <c r="B210" s="15" t="s">
        <v>2061</v>
      </c>
      <c r="C210" s="15" t="s">
        <v>248</v>
      </c>
      <c r="D210" s="61">
        <v>1.0363</v>
      </c>
      <c r="E210" s="15" t="s">
        <v>171</v>
      </c>
      <c r="F210" s="15" t="s">
        <v>172</v>
      </c>
      <c r="G210" s="61">
        <v>1.0121</v>
      </c>
      <c r="H210" s="15">
        <v>1.0504</v>
      </c>
      <c r="I210" s="16">
        <v>1.0696000000000001</v>
      </c>
      <c r="J210" s="16">
        <v>1.0941000000000001</v>
      </c>
      <c r="K210" s="16">
        <v>1.0629</v>
      </c>
      <c r="L210" s="16">
        <v>1.0720000000000001</v>
      </c>
      <c r="M210">
        <v>1.0775999999999999</v>
      </c>
    </row>
    <row r="211" spans="1:13" x14ac:dyDescent="0.25">
      <c r="A211" s="15" t="s">
        <v>907</v>
      </c>
      <c r="B211" s="15" t="s">
        <v>2065</v>
      </c>
      <c r="C211" s="15" t="s">
        <v>252</v>
      </c>
      <c r="D211" s="61">
        <v>0.79720000000000002</v>
      </c>
      <c r="E211" s="15" t="s">
        <v>96</v>
      </c>
      <c r="F211" s="15" t="s">
        <v>97</v>
      </c>
      <c r="G211" s="61">
        <v>0.80410000000000004</v>
      </c>
      <c r="H211" s="15">
        <v>0.80640000000000001</v>
      </c>
      <c r="I211" s="16">
        <v>0.77429999999999999</v>
      </c>
      <c r="J211" s="16">
        <v>0.76170000000000004</v>
      </c>
      <c r="K211" s="16">
        <v>0.76260000000000006</v>
      </c>
      <c r="L211" s="16">
        <v>0.77310000000000001</v>
      </c>
      <c r="M211">
        <v>0.74470000000000003</v>
      </c>
    </row>
    <row r="212" spans="1:13" x14ac:dyDescent="0.25">
      <c r="A212" s="15" t="s">
        <v>908</v>
      </c>
      <c r="B212" s="15" t="s">
        <v>2075</v>
      </c>
      <c r="C212" s="15" t="s">
        <v>259</v>
      </c>
      <c r="D212" s="61">
        <v>0.79920000000000002</v>
      </c>
      <c r="E212" s="15" t="s">
        <v>159</v>
      </c>
      <c r="F212" s="15" t="s">
        <v>160</v>
      </c>
      <c r="G212" s="61">
        <v>0.80890000000000006</v>
      </c>
      <c r="H212" s="15">
        <v>0.81540000000000001</v>
      </c>
      <c r="I212" s="16">
        <v>0.83189999999999997</v>
      </c>
      <c r="J212" s="16">
        <v>0.84710000000000008</v>
      </c>
      <c r="K212" s="16">
        <v>0.85470000000000002</v>
      </c>
      <c r="L212" s="16">
        <v>0.85260000000000002</v>
      </c>
      <c r="M212">
        <v>0.84540000000000004</v>
      </c>
    </row>
    <row r="213" spans="1:13" x14ac:dyDescent="0.25">
      <c r="A213" s="15" t="s">
        <v>909</v>
      </c>
      <c r="B213" s="15" t="s">
        <v>2033</v>
      </c>
      <c r="C213" s="15" t="s">
        <v>221</v>
      </c>
      <c r="D213" s="61">
        <v>0.93310000000000004</v>
      </c>
      <c r="E213" s="15" t="s">
        <v>134</v>
      </c>
      <c r="F213" s="15" t="s">
        <v>135</v>
      </c>
      <c r="G213" s="61">
        <v>0.9103</v>
      </c>
      <c r="H213" s="15">
        <v>0.92659999999999998</v>
      </c>
      <c r="I213" s="16">
        <v>0.94240000000000002</v>
      </c>
      <c r="J213" s="16">
        <v>0.94610000000000005</v>
      </c>
      <c r="K213" s="16">
        <v>0.93320000000000003</v>
      </c>
      <c r="L213" s="16">
        <v>0.93959999999999999</v>
      </c>
      <c r="M213">
        <v>0.95279999999999998</v>
      </c>
    </row>
    <row r="214" spans="1:13" x14ac:dyDescent="0.25">
      <c r="A214" s="14" t="s">
        <v>910</v>
      </c>
      <c r="B214" s="15" t="s">
        <v>1973</v>
      </c>
      <c r="C214" s="15" t="s">
        <v>144</v>
      </c>
      <c r="D214" s="61">
        <v>0.70379999999999998</v>
      </c>
      <c r="E214" s="15" t="s">
        <v>145</v>
      </c>
      <c r="F214" s="15" t="s">
        <v>146</v>
      </c>
      <c r="G214" s="61">
        <v>0.70269999999999999</v>
      </c>
      <c r="H214" s="15">
        <v>0.72109999999999996</v>
      </c>
      <c r="I214" s="16">
        <v>0.71279999999999999</v>
      </c>
      <c r="J214" s="16">
        <v>0.71789999999999998</v>
      </c>
      <c r="K214" s="16">
        <v>0.71689999999999998</v>
      </c>
      <c r="L214" s="16">
        <v>0.7208</v>
      </c>
      <c r="M214">
        <v>0.73560000000000003</v>
      </c>
    </row>
    <row r="215" spans="1:13" x14ac:dyDescent="0.25">
      <c r="A215" s="15" t="s">
        <v>911</v>
      </c>
      <c r="B215" s="15" t="s">
        <v>1970</v>
      </c>
      <c r="C215" s="15" t="s">
        <v>140</v>
      </c>
      <c r="D215" s="61">
        <v>0.76500000000000001</v>
      </c>
      <c r="E215" s="15" t="s">
        <v>121</v>
      </c>
      <c r="F215" s="15" t="s">
        <v>122</v>
      </c>
      <c r="G215" s="61">
        <v>0.79420000000000002</v>
      </c>
      <c r="H215" s="15">
        <v>0.83220000000000005</v>
      </c>
      <c r="I215" s="16">
        <v>0.88629999999999998</v>
      </c>
      <c r="J215" s="16">
        <v>0.85970000000000002</v>
      </c>
      <c r="K215" s="16">
        <v>0.87370000000000003</v>
      </c>
      <c r="L215" s="16">
        <v>0.86420000000000008</v>
      </c>
      <c r="M215">
        <v>0.88360000000000005</v>
      </c>
    </row>
    <row r="216" spans="1:13" x14ac:dyDescent="0.25">
      <c r="A216" s="15" t="s">
        <v>912</v>
      </c>
      <c r="B216" s="15" t="s">
        <v>1981</v>
      </c>
      <c r="C216" s="15" t="s">
        <v>162</v>
      </c>
      <c r="D216" s="61">
        <v>0.31180000000000002</v>
      </c>
      <c r="E216" s="15" t="s">
        <v>106</v>
      </c>
      <c r="F216" s="15" t="s">
        <v>107</v>
      </c>
      <c r="G216" s="61">
        <v>0.3261</v>
      </c>
      <c r="H216" s="15">
        <v>0.3427</v>
      </c>
      <c r="I216" s="16">
        <v>0.34460000000000002</v>
      </c>
      <c r="J216" s="16">
        <v>0.35370000000000001</v>
      </c>
      <c r="K216" s="16">
        <v>0.36460000000000004</v>
      </c>
      <c r="L216" s="16">
        <v>0.37390000000000001</v>
      </c>
      <c r="M216">
        <v>0.42370000000000002</v>
      </c>
    </row>
    <row r="217" spans="1:13" x14ac:dyDescent="0.25">
      <c r="A217" s="15" t="s">
        <v>913</v>
      </c>
      <c r="B217" s="15" t="s">
        <v>2076</v>
      </c>
      <c r="C217" s="15" t="s">
        <v>260</v>
      </c>
      <c r="D217" s="61">
        <v>0.89659999999999995</v>
      </c>
      <c r="E217" s="15" t="s">
        <v>261</v>
      </c>
      <c r="F217" s="15" t="s">
        <v>262</v>
      </c>
      <c r="G217" s="61">
        <v>0.88550000000000006</v>
      </c>
      <c r="H217" s="15">
        <v>0.87090000000000001</v>
      </c>
      <c r="I217" s="16">
        <v>0.87829999999999997</v>
      </c>
      <c r="J217" s="16">
        <v>0.89440000000000008</v>
      </c>
      <c r="K217" s="16">
        <v>0.89</v>
      </c>
      <c r="L217" s="16">
        <v>0.90200000000000002</v>
      </c>
      <c r="M217">
        <v>0.90980000000000005</v>
      </c>
    </row>
    <row r="218" spans="1:13" x14ac:dyDescent="0.25">
      <c r="A218" s="15" t="s">
        <v>914</v>
      </c>
      <c r="B218" s="15" t="s">
        <v>2077</v>
      </c>
      <c r="C218" s="15" t="s">
        <v>263</v>
      </c>
      <c r="D218" s="61">
        <v>0.93589999999999995</v>
      </c>
      <c r="E218" s="15" t="s">
        <v>145</v>
      </c>
      <c r="F218" s="15" t="s">
        <v>146</v>
      </c>
      <c r="G218" s="61">
        <v>0.87820000000000009</v>
      </c>
      <c r="H218" s="15">
        <v>0.86499999999999999</v>
      </c>
      <c r="I218" s="16">
        <v>0.87209999999999999</v>
      </c>
      <c r="J218" s="16">
        <v>0.88340000000000007</v>
      </c>
      <c r="K218" s="16">
        <v>0.8841</v>
      </c>
      <c r="L218" s="16">
        <v>0.88919999999999999</v>
      </c>
      <c r="M218">
        <v>0.89600000000000002</v>
      </c>
    </row>
    <row r="219" spans="1:13" x14ac:dyDescent="0.25">
      <c r="A219" s="15" t="s">
        <v>915</v>
      </c>
      <c r="B219" s="15" t="s">
        <v>1956</v>
      </c>
      <c r="C219" s="15" t="s">
        <v>650</v>
      </c>
      <c r="D219" s="61">
        <v>0.35759999999999997</v>
      </c>
      <c r="E219" s="15" t="s">
        <v>106</v>
      </c>
      <c r="F219" s="15" t="s">
        <v>107</v>
      </c>
      <c r="G219" s="61">
        <v>0.37190000000000001</v>
      </c>
      <c r="H219" s="15">
        <v>0.3911</v>
      </c>
      <c r="I219" s="16">
        <v>0.39489999999999997</v>
      </c>
      <c r="J219" s="16">
        <v>0.4047</v>
      </c>
      <c r="K219" s="16">
        <v>0.41860000000000003</v>
      </c>
      <c r="L219" s="16">
        <v>0.4168</v>
      </c>
      <c r="M219">
        <v>0.42670000000000002</v>
      </c>
    </row>
    <row r="220" spans="1:13" x14ac:dyDescent="0.25">
      <c r="A220" s="15" t="s">
        <v>916</v>
      </c>
      <c r="B220" s="15" t="s">
        <v>1952</v>
      </c>
      <c r="C220" s="15" t="s">
        <v>98</v>
      </c>
      <c r="D220" s="61">
        <v>0.88859999999999995</v>
      </c>
      <c r="E220" s="15" t="s">
        <v>99</v>
      </c>
      <c r="F220" s="15" t="s">
        <v>100</v>
      </c>
      <c r="G220" s="61">
        <v>0.9083</v>
      </c>
      <c r="H220" s="15">
        <v>0.93259999999999998</v>
      </c>
      <c r="I220" s="16">
        <v>0.92020000000000002</v>
      </c>
      <c r="J220" s="16">
        <v>0.92890000000000006</v>
      </c>
      <c r="K220" s="16">
        <v>0.92420000000000002</v>
      </c>
      <c r="L220" s="16">
        <v>0.92580000000000007</v>
      </c>
      <c r="M220">
        <v>0.88739999999999997</v>
      </c>
    </row>
    <row r="221" spans="1:13" x14ac:dyDescent="0.25">
      <c r="A221" s="14" t="s">
        <v>917</v>
      </c>
      <c r="B221" s="15" t="s">
        <v>1962</v>
      </c>
      <c r="C221" s="15" t="s">
        <v>123</v>
      </c>
      <c r="D221" s="61">
        <v>0.7036</v>
      </c>
      <c r="E221" s="15" t="s">
        <v>192</v>
      </c>
      <c r="F221" s="15" t="s">
        <v>149</v>
      </c>
      <c r="G221" s="61">
        <v>0.72489999999999999</v>
      </c>
      <c r="H221" s="15">
        <v>0.80520000000000003</v>
      </c>
      <c r="I221" s="16">
        <v>0.82820000000000005</v>
      </c>
      <c r="J221" s="16">
        <v>0.80190000000000006</v>
      </c>
      <c r="K221" s="16">
        <v>0.80149999999999999</v>
      </c>
      <c r="L221" s="16">
        <v>0.81020000000000003</v>
      </c>
      <c r="M221">
        <v>0.84460000000000002</v>
      </c>
    </row>
    <row r="222" spans="1:13" x14ac:dyDescent="0.25">
      <c r="A222" s="15" t="s">
        <v>918</v>
      </c>
      <c r="B222" s="15" t="s">
        <v>1988</v>
      </c>
      <c r="C222" s="15" t="s">
        <v>170</v>
      </c>
      <c r="D222" s="61">
        <v>1.0303</v>
      </c>
      <c r="E222" s="15" t="s">
        <v>171</v>
      </c>
      <c r="F222" s="15" t="s">
        <v>172</v>
      </c>
      <c r="G222" s="61">
        <v>1.0877000000000001</v>
      </c>
      <c r="H222" s="15">
        <v>1.0853999999999999</v>
      </c>
      <c r="I222" s="16">
        <v>1.0802</v>
      </c>
      <c r="J222" s="16">
        <v>1.1734</v>
      </c>
      <c r="K222" s="16">
        <v>1.2068000000000001</v>
      </c>
      <c r="L222" s="16">
        <v>1.2569000000000001</v>
      </c>
      <c r="M222">
        <v>1.1914</v>
      </c>
    </row>
    <row r="223" spans="1:13" x14ac:dyDescent="0.25">
      <c r="A223" s="15" t="s">
        <v>919</v>
      </c>
      <c r="B223" s="15" t="s">
        <v>2078</v>
      </c>
      <c r="C223" s="15" t="s">
        <v>2361</v>
      </c>
      <c r="D223" s="61">
        <v>1.0601</v>
      </c>
      <c r="E223" s="15" t="s">
        <v>342</v>
      </c>
      <c r="F223" s="15" t="s">
        <v>343</v>
      </c>
      <c r="G223" s="61">
        <v>1.1072</v>
      </c>
      <c r="H223" s="15">
        <v>1.1088</v>
      </c>
      <c r="I223" s="16">
        <v>1.0924</v>
      </c>
      <c r="J223" s="16">
        <v>1.0716000000000001</v>
      </c>
      <c r="K223" s="16">
        <v>1.0740000000000001</v>
      </c>
      <c r="L223" s="16">
        <v>1.0925</v>
      </c>
      <c r="M223">
        <v>1.0920000000000001</v>
      </c>
    </row>
    <row r="224" spans="1:13" x14ac:dyDescent="0.25">
      <c r="A224" s="15" t="s">
        <v>920</v>
      </c>
      <c r="B224" s="15" t="s">
        <v>2079</v>
      </c>
      <c r="C224" s="15" t="s">
        <v>264</v>
      </c>
      <c r="D224" s="61">
        <v>0.92679999999999996</v>
      </c>
      <c r="E224" s="15" t="s">
        <v>265</v>
      </c>
      <c r="F224" s="15" t="s">
        <v>266</v>
      </c>
      <c r="G224" s="61">
        <v>0.8992</v>
      </c>
      <c r="H224" s="15">
        <v>0.88429999999999997</v>
      </c>
      <c r="I224" s="16">
        <v>0.9536</v>
      </c>
      <c r="J224" s="16">
        <v>0.92870000000000008</v>
      </c>
      <c r="K224" s="16">
        <v>0.9224</v>
      </c>
      <c r="L224" s="16">
        <v>0.89960000000000007</v>
      </c>
      <c r="M224">
        <v>0.88</v>
      </c>
    </row>
    <row r="225" spans="1:13" x14ac:dyDescent="0.25">
      <c r="A225" s="15" t="s">
        <v>921</v>
      </c>
      <c r="B225" s="15" t="s">
        <v>2080</v>
      </c>
      <c r="C225" s="15" t="s">
        <v>267</v>
      </c>
      <c r="D225" s="61">
        <v>1.0313000000000001</v>
      </c>
      <c r="E225" s="15" t="s">
        <v>104</v>
      </c>
      <c r="F225" s="15" t="s">
        <v>105</v>
      </c>
      <c r="G225" s="61">
        <v>0.9456</v>
      </c>
      <c r="H225" s="15">
        <v>0.94889999999999997</v>
      </c>
      <c r="I225" s="16">
        <v>0.95509999999999995</v>
      </c>
      <c r="J225" s="16">
        <v>0.95010000000000006</v>
      </c>
      <c r="K225" s="16">
        <v>0.94700000000000006</v>
      </c>
      <c r="L225" s="16">
        <v>0.9235000000000001</v>
      </c>
      <c r="M225">
        <v>0.92369999999999997</v>
      </c>
    </row>
    <row r="226" spans="1:13" x14ac:dyDescent="0.25">
      <c r="A226" s="15" t="s">
        <v>922</v>
      </c>
      <c r="B226" s="15" t="s">
        <v>1994</v>
      </c>
      <c r="C226" s="15" t="s">
        <v>2347</v>
      </c>
      <c r="D226" s="61">
        <v>0.85719999999999996</v>
      </c>
      <c r="E226" s="15" t="s">
        <v>134</v>
      </c>
      <c r="F226" s="15" t="s">
        <v>135</v>
      </c>
      <c r="G226" s="61" t="s">
        <v>2420</v>
      </c>
      <c r="H226" s="15" t="e">
        <v>#N/A</v>
      </c>
      <c r="I226" s="16" t="e">
        <v>#N/A</v>
      </c>
      <c r="J226" s="16" t="e">
        <v>#N/A</v>
      </c>
      <c r="K226" s="16" t="e">
        <v>#N/A</v>
      </c>
      <c r="L226" s="16" t="e">
        <v>#N/A</v>
      </c>
      <c r="M226" t="e">
        <v>#N/A</v>
      </c>
    </row>
    <row r="227" spans="1:13" x14ac:dyDescent="0.25">
      <c r="A227" s="15" t="s">
        <v>923</v>
      </c>
      <c r="B227" s="15" t="s">
        <v>2081</v>
      </c>
      <c r="C227" s="15" t="s">
        <v>268</v>
      </c>
      <c r="D227" s="61">
        <v>0.9657</v>
      </c>
      <c r="E227" s="15" t="s">
        <v>199</v>
      </c>
      <c r="F227" s="15" t="s">
        <v>157</v>
      </c>
      <c r="G227" s="61">
        <v>0.9748</v>
      </c>
      <c r="H227" s="15">
        <v>0.97640000000000005</v>
      </c>
      <c r="I227" s="16">
        <v>0.9748</v>
      </c>
      <c r="J227" s="16">
        <v>0.97150000000000003</v>
      </c>
      <c r="K227" s="16">
        <v>0.96830000000000005</v>
      </c>
      <c r="L227" s="16">
        <v>0.96870000000000001</v>
      </c>
      <c r="M227">
        <v>1.0198</v>
      </c>
    </row>
    <row r="228" spans="1:13" x14ac:dyDescent="0.25">
      <c r="A228" s="15" t="s">
        <v>924</v>
      </c>
      <c r="B228" s="15" t="s">
        <v>1956</v>
      </c>
      <c r="C228" s="15" t="s">
        <v>650</v>
      </c>
      <c r="D228" s="61">
        <v>0.35759999999999997</v>
      </c>
      <c r="E228" s="15" t="s">
        <v>106</v>
      </c>
      <c r="F228" s="15" t="s">
        <v>107</v>
      </c>
      <c r="G228" s="61">
        <v>0.37190000000000001</v>
      </c>
      <c r="H228" s="15">
        <v>0.3911</v>
      </c>
      <c r="I228" s="16">
        <v>0.39489999999999997</v>
      </c>
      <c r="J228" s="16">
        <v>0.4047</v>
      </c>
      <c r="K228" s="16">
        <v>0.41860000000000003</v>
      </c>
      <c r="L228" s="16">
        <v>0.4168</v>
      </c>
      <c r="M228">
        <v>0.42670000000000002</v>
      </c>
    </row>
    <row r="229" spans="1:13" x14ac:dyDescent="0.25">
      <c r="A229" s="15" t="s">
        <v>925</v>
      </c>
      <c r="B229" s="15" t="s">
        <v>1997</v>
      </c>
      <c r="C229" s="15" t="s">
        <v>2348</v>
      </c>
      <c r="D229" s="61">
        <v>1.0210999999999999</v>
      </c>
      <c r="E229" s="15" t="s">
        <v>178</v>
      </c>
      <c r="F229" s="15" t="s">
        <v>179</v>
      </c>
      <c r="G229" s="61" t="s">
        <v>2420</v>
      </c>
      <c r="H229" s="15" t="e">
        <v>#N/A</v>
      </c>
      <c r="I229" s="16" t="e">
        <v>#N/A</v>
      </c>
      <c r="J229" s="16" t="e">
        <v>#N/A</v>
      </c>
      <c r="K229" s="16" t="e">
        <v>#N/A</v>
      </c>
      <c r="L229" s="16" t="e">
        <v>#N/A</v>
      </c>
      <c r="M229" t="e">
        <v>#N/A</v>
      </c>
    </row>
    <row r="230" spans="1:13" x14ac:dyDescent="0.25">
      <c r="A230" s="15" t="s">
        <v>926</v>
      </c>
      <c r="B230" s="15" t="s">
        <v>2010</v>
      </c>
      <c r="C230" s="15" t="s">
        <v>194</v>
      </c>
      <c r="D230" s="61">
        <v>0.95840000000000003</v>
      </c>
      <c r="E230" s="15" t="s">
        <v>131</v>
      </c>
      <c r="F230" s="15" t="s">
        <v>132</v>
      </c>
      <c r="G230" s="61">
        <v>0.93149999999999999</v>
      </c>
      <c r="H230" s="15">
        <v>0.96340000000000003</v>
      </c>
      <c r="I230" s="16">
        <v>0.99909999999999999</v>
      </c>
      <c r="J230" s="16">
        <v>0.9830000000000001</v>
      </c>
      <c r="K230" s="16">
        <v>0.96130000000000004</v>
      </c>
      <c r="L230" s="16">
        <v>0.9587</v>
      </c>
      <c r="M230">
        <v>0.97989999999999999</v>
      </c>
    </row>
    <row r="231" spans="1:13" x14ac:dyDescent="0.25">
      <c r="A231" s="15" t="s">
        <v>927</v>
      </c>
      <c r="B231" s="15" t="s">
        <v>1976</v>
      </c>
      <c r="C231" s="15" t="s">
        <v>153</v>
      </c>
      <c r="D231" s="61">
        <v>0.98529999999999995</v>
      </c>
      <c r="E231" s="15" t="s">
        <v>154</v>
      </c>
      <c r="F231" s="15" t="s">
        <v>128</v>
      </c>
      <c r="G231" s="61">
        <v>0.97900000000000009</v>
      </c>
      <c r="H231" s="15">
        <v>0.9466</v>
      </c>
      <c r="I231" s="16">
        <v>0.95140000000000002</v>
      </c>
      <c r="J231" s="16">
        <v>0.95210000000000006</v>
      </c>
      <c r="K231" s="16">
        <v>0.95810000000000006</v>
      </c>
      <c r="L231" s="16">
        <v>0.95680000000000009</v>
      </c>
      <c r="M231">
        <v>0.9506</v>
      </c>
    </row>
    <row r="232" spans="1:13" x14ac:dyDescent="0.25">
      <c r="A232" s="15" t="s">
        <v>928</v>
      </c>
      <c r="B232" s="15" t="s">
        <v>2082</v>
      </c>
      <c r="C232" s="15" t="s">
        <v>269</v>
      </c>
      <c r="D232" s="61">
        <v>0.77159999999999995</v>
      </c>
      <c r="E232" s="15" t="s">
        <v>137</v>
      </c>
      <c r="F232" s="15" t="s">
        <v>138</v>
      </c>
      <c r="G232" s="61">
        <v>0.74540000000000006</v>
      </c>
      <c r="H232" s="15">
        <v>0.79949999999999999</v>
      </c>
      <c r="I232" s="16">
        <v>0.79990000000000006</v>
      </c>
      <c r="J232" s="16">
        <v>0.81969999999999998</v>
      </c>
      <c r="K232" s="16">
        <v>0.82030000000000003</v>
      </c>
      <c r="L232" s="16">
        <v>0.80600000000000005</v>
      </c>
      <c r="M232">
        <v>0.82950000000000002</v>
      </c>
    </row>
    <row r="233" spans="1:13" x14ac:dyDescent="0.25">
      <c r="A233" s="15" t="s">
        <v>929</v>
      </c>
      <c r="B233" s="15" t="s">
        <v>2083</v>
      </c>
      <c r="C233" s="15" t="s">
        <v>270</v>
      </c>
      <c r="D233" s="61">
        <v>0.89529999999999998</v>
      </c>
      <c r="E233" s="15" t="s">
        <v>271</v>
      </c>
      <c r="F233" s="15" t="s">
        <v>272</v>
      </c>
      <c r="G233" s="61">
        <v>0.90970000000000006</v>
      </c>
      <c r="H233" s="15">
        <v>0.98540000000000005</v>
      </c>
      <c r="I233" s="16">
        <v>1.0159</v>
      </c>
      <c r="J233" s="16">
        <v>0.99010000000000009</v>
      </c>
      <c r="K233" s="16">
        <v>1.0070000000000001</v>
      </c>
      <c r="L233" s="16">
        <v>1.0499000000000001</v>
      </c>
      <c r="M233">
        <v>1.0742</v>
      </c>
    </row>
    <row r="234" spans="1:13" x14ac:dyDescent="0.25">
      <c r="A234" s="15" t="s">
        <v>930</v>
      </c>
      <c r="B234" s="15" t="s">
        <v>1982</v>
      </c>
      <c r="C234" s="15" t="s">
        <v>163</v>
      </c>
      <c r="D234" s="61">
        <v>0.79430000000000001</v>
      </c>
      <c r="E234" s="15" t="s">
        <v>159</v>
      </c>
      <c r="F234" s="15" t="s">
        <v>160</v>
      </c>
      <c r="G234" s="61">
        <v>0.76580000000000004</v>
      </c>
      <c r="H234" s="15">
        <v>0.82320000000000004</v>
      </c>
      <c r="I234" s="16">
        <v>0.80669999999999997</v>
      </c>
      <c r="J234" s="16">
        <v>0.81310000000000004</v>
      </c>
      <c r="K234" s="16">
        <v>0.84110000000000007</v>
      </c>
      <c r="L234" s="16">
        <v>0.81570000000000009</v>
      </c>
      <c r="M234">
        <v>0.83479999999999999</v>
      </c>
    </row>
    <row r="235" spans="1:13" x14ac:dyDescent="0.25">
      <c r="A235" s="15" t="s">
        <v>931</v>
      </c>
      <c r="B235" s="15" t="s">
        <v>2042</v>
      </c>
      <c r="C235" s="15" t="s">
        <v>231</v>
      </c>
      <c r="D235" s="61">
        <v>0.82479999999999998</v>
      </c>
      <c r="E235" s="15" t="s">
        <v>134</v>
      </c>
      <c r="F235" s="15" t="s">
        <v>135</v>
      </c>
      <c r="G235" s="61">
        <v>0.84200000000000008</v>
      </c>
      <c r="H235" s="15">
        <v>0.83320000000000005</v>
      </c>
      <c r="I235" s="16">
        <v>0.84819999999999995</v>
      </c>
      <c r="J235" s="16">
        <v>0.85050000000000003</v>
      </c>
      <c r="K235" s="16">
        <v>0.84320000000000006</v>
      </c>
      <c r="L235" s="16">
        <v>0.84340000000000004</v>
      </c>
      <c r="M235">
        <v>0.8589</v>
      </c>
    </row>
    <row r="236" spans="1:13" x14ac:dyDescent="0.25">
      <c r="A236" s="14" t="s">
        <v>932</v>
      </c>
      <c r="B236" s="15" t="s">
        <v>2084</v>
      </c>
      <c r="C236" s="15" t="s">
        <v>273</v>
      </c>
      <c r="D236" s="61">
        <v>0.81459999999999999</v>
      </c>
      <c r="E236" s="15" t="s">
        <v>145</v>
      </c>
      <c r="F236" s="15" t="s">
        <v>146</v>
      </c>
      <c r="G236" s="61">
        <v>0.76560000000000006</v>
      </c>
      <c r="H236" s="15">
        <v>0.71079999999999999</v>
      </c>
      <c r="I236" s="16">
        <v>0.69630000000000003</v>
      </c>
      <c r="J236" s="16">
        <v>0.72010000000000007</v>
      </c>
      <c r="K236" s="16">
        <v>0.71220000000000006</v>
      </c>
      <c r="L236" s="16">
        <v>0.70820000000000005</v>
      </c>
      <c r="M236">
        <v>0.73729999999999996</v>
      </c>
    </row>
    <row r="237" spans="1:13" x14ac:dyDescent="0.25">
      <c r="A237" s="15" t="s">
        <v>933</v>
      </c>
      <c r="B237" s="15" t="s">
        <v>1977</v>
      </c>
      <c r="C237" s="15" t="s">
        <v>155</v>
      </c>
      <c r="D237" s="61">
        <v>1.0563</v>
      </c>
      <c r="E237" s="15" t="s">
        <v>199</v>
      </c>
      <c r="F237" s="15" t="s">
        <v>157</v>
      </c>
      <c r="G237" s="61">
        <v>1.0647</v>
      </c>
      <c r="H237" s="15">
        <v>1.0754999999999999</v>
      </c>
      <c r="I237" s="16">
        <v>1.0959000000000001</v>
      </c>
      <c r="J237" s="16">
        <v>1.1091</v>
      </c>
      <c r="K237" s="16">
        <v>1.1356000000000002</v>
      </c>
      <c r="L237" s="16">
        <v>1.1206</v>
      </c>
      <c r="M237">
        <v>1.1294999999999999</v>
      </c>
    </row>
    <row r="238" spans="1:13" x14ac:dyDescent="0.25">
      <c r="A238" s="15" t="s">
        <v>934</v>
      </c>
      <c r="B238" s="15" t="s">
        <v>2085</v>
      </c>
      <c r="C238" s="15" t="s">
        <v>274</v>
      </c>
      <c r="D238" s="61">
        <v>0.86880000000000002</v>
      </c>
      <c r="E238" s="15" t="s">
        <v>265</v>
      </c>
      <c r="F238" s="15" t="s">
        <v>266</v>
      </c>
      <c r="G238" s="61">
        <v>0.78960000000000008</v>
      </c>
      <c r="H238" s="15">
        <v>0.8276</v>
      </c>
      <c r="I238" s="16">
        <v>0.81469999999999998</v>
      </c>
      <c r="J238" s="16">
        <v>0.81730000000000003</v>
      </c>
      <c r="K238" s="16">
        <v>0.83030000000000004</v>
      </c>
      <c r="L238" s="16">
        <v>0.80970000000000009</v>
      </c>
      <c r="M238">
        <v>0.78280000000000005</v>
      </c>
    </row>
    <row r="239" spans="1:13" x14ac:dyDescent="0.25">
      <c r="A239" s="14" t="s">
        <v>935</v>
      </c>
      <c r="B239" s="15" t="s">
        <v>2086</v>
      </c>
      <c r="C239" s="15" t="s">
        <v>275</v>
      </c>
      <c r="D239" s="61">
        <v>1</v>
      </c>
      <c r="E239" s="15" t="s">
        <v>185</v>
      </c>
      <c r="F239" s="15" t="s">
        <v>186</v>
      </c>
      <c r="G239" s="61">
        <v>0.9395</v>
      </c>
      <c r="H239" s="15">
        <v>0.9768</v>
      </c>
      <c r="I239" s="16">
        <v>0.99050000000000005</v>
      </c>
      <c r="J239" s="16">
        <v>0.96750000000000003</v>
      </c>
      <c r="K239" s="16">
        <v>0.92690000000000006</v>
      </c>
      <c r="L239" s="16">
        <v>0.89590000000000003</v>
      </c>
      <c r="M239">
        <v>0.91849999999999998</v>
      </c>
    </row>
    <row r="240" spans="1:13" x14ac:dyDescent="0.25">
      <c r="A240" s="15" t="s">
        <v>936</v>
      </c>
      <c r="B240" s="15" t="s">
        <v>2002</v>
      </c>
      <c r="C240" s="15" t="s">
        <v>188</v>
      </c>
      <c r="D240" s="61">
        <v>0.92510000000000003</v>
      </c>
      <c r="E240" s="15" t="s">
        <v>192</v>
      </c>
      <c r="F240" s="15" t="s">
        <v>149</v>
      </c>
      <c r="G240" s="61">
        <v>0.91390000000000005</v>
      </c>
      <c r="H240" s="15">
        <v>0.91879999999999995</v>
      </c>
      <c r="I240" s="16">
        <v>0.92369999999999997</v>
      </c>
      <c r="J240" s="16">
        <v>0.91250000000000009</v>
      </c>
      <c r="K240" s="16">
        <v>0.93510000000000004</v>
      </c>
      <c r="L240" s="16">
        <v>0.92800000000000005</v>
      </c>
      <c r="M240">
        <v>0.92589999999999995</v>
      </c>
    </row>
    <row r="241" spans="1:13" x14ac:dyDescent="0.25">
      <c r="A241" s="14" t="s">
        <v>937</v>
      </c>
      <c r="B241" s="15" t="s">
        <v>2087</v>
      </c>
      <c r="C241" s="15" t="s">
        <v>277</v>
      </c>
      <c r="D241" s="61">
        <v>0.87260000000000004</v>
      </c>
      <c r="E241" s="15" t="s">
        <v>246</v>
      </c>
      <c r="F241" s="15" t="s">
        <v>247</v>
      </c>
      <c r="G241" s="61">
        <v>0.86030000000000006</v>
      </c>
      <c r="H241" s="15">
        <v>0.7853</v>
      </c>
      <c r="I241" s="16">
        <v>0.7732</v>
      </c>
      <c r="J241" s="16">
        <v>0.80270000000000008</v>
      </c>
      <c r="K241" s="16">
        <v>0.8</v>
      </c>
      <c r="L241" s="16">
        <v>0.79010000000000002</v>
      </c>
      <c r="M241">
        <v>0.79110000000000003</v>
      </c>
    </row>
    <row r="242" spans="1:13" x14ac:dyDescent="0.25">
      <c r="A242" s="15" t="s">
        <v>938</v>
      </c>
      <c r="B242" s="15" t="s">
        <v>2088</v>
      </c>
      <c r="C242" s="15" t="s">
        <v>2362</v>
      </c>
      <c r="D242" s="61">
        <v>0.99180000000000001</v>
      </c>
      <c r="E242" s="15" t="s">
        <v>368</v>
      </c>
      <c r="F242" s="15" t="s">
        <v>276</v>
      </c>
      <c r="G242" s="61">
        <v>0.95710000000000006</v>
      </c>
      <c r="H242" s="15">
        <v>0.97150000000000003</v>
      </c>
      <c r="I242" s="16">
        <v>0.95379999999999998</v>
      </c>
      <c r="J242" s="16">
        <v>0.95050000000000001</v>
      </c>
      <c r="K242" s="16">
        <v>0.92890000000000006</v>
      </c>
      <c r="L242" s="16">
        <v>0.93890000000000007</v>
      </c>
      <c r="M242">
        <v>0.94330000000000003</v>
      </c>
    </row>
    <row r="243" spans="1:13" x14ac:dyDescent="0.25">
      <c r="A243" s="15" t="s">
        <v>939</v>
      </c>
      <c r="B243" s="15" t="s">
        <v>1956</v>
      </c>
      <c r="C243" s="15" t="s">
        <v>650</v>
      </c>
      <c r="D243" s="61">
        <v>0.35759999999999997</v>
      </c>
      <c r="E243" s="15" t="s">
        <v>106</v>
      </c>
      <c r="F243" s="15" t="s">
        <v>107</v>
      </c>
      <c r="G243" s="61">
        <v>0.37190000000000001</v>
      </c>
      <c r="H243" s="15">
        <v>0.3911</v>
      </c>
      <c r="I243" s="16">
        <v>0.39489999999999997</v>
      </c>
      <c r="J243" s="16">
        <v>0.4047</v>
      </c>
      <c r="K243" s="16">
        <v>0.41860000000000003</v>
      </c>
      <c r="L243" s="16">
        <v>0.4168</v>
      </c>
      <c r="M243">
        <v>0.42670000000000002</v>
      </c>
    </row>
    <row r="244" spans="1:13" x14ac:dyDescent="0.25">
      <c r="A244" s="14" t="s">
        <v>940</v>
      </c>
      <c r="B244" s="15" t="s">
        <v>1963</v>
      </c>
      <c r="C244" s="15" t="s">
        <v>126</v>
      </c>
      <c r="D244" s="61">
        <v>0.84740000000000004</v>
      </c>
      <c r="E244" s="15" t="s">
        <v>115</v>
      </c>
      <c r="F244" s="15" t="s">
        <v>116</v>
      </c>
      <c r="G244" s="61">
        <v>0.82890000000000008</v>
      </c>
      <c r="H244" s="15">
        <v>0.85119999999999996</v>
      </c>
      <c r="I244" s="16">
        <v>0.8528</v>
      </c>
      <c r="J244" s="16">
        <v>0.86660000000000004</v>
      </c>
      <c r="K244" s="16">
        <v>0.878</v>
      </c>
      <c r="L244" s="16">
        <v>0.8711000000000001</v>
      </c>
      <c r="M244">
        <v>0.85460000000000003</v>
      </c>
    </row>
    <row r="245" spans="1:13" x14ac:dyDescent="0.25">
      <c r="A245" s="15" t="s">
        <v>941</v>
      </c>
      <c r="B245" s="15" t="s">
        <v>2089</v>
      </c>
      <c r="C245" s="15" t="s">
        <v>278</v>
      </c>
      <c r="D245" s="61">
        <v>0.83450000000000002</v>
      </c>
      <c r="E245" s="15" t="s">
        <v>178</v>
      </c>
      <c r="F245" s="15" t="s">
        <v>179</v>
      </c>
      <c r="G245" s="61">
        <v>0.85140000000000005</v>
      </c>
      <c r="H245" s="15">
        <v>0.84389999999999998</v>
      </c>
      <c r="I245" s="16">
        <v>0.85529999999999995</v>
      </c>
      <c r="J245" s="16">
        <v>0.83650000000000002</v>
      </c>
      <c r="K245" s="16">
        <v>0.85250000000000004</v>
      </c>
      <c r="L245" s="16">
        <v>0.8589</v>
      </c>
      <c r="M245">
        <v>0.85809999999999997</v>
      </c>
    </row>
    <row r="246" spans="1:13" x14ac:dyDescent="0.25">
      <c r="A246" s="15" t="s">
        <v>942</v>
      </c>
      <c r="B246" s="15" t="s">
        <v>1956</v>
      </c>
      <c r="C246" s="15" t="s">
        <v>650</v>
      </c>
      <c r="D246" s="61">
        <v>0.35759999999999997</v>
      </c>
      <c r="E246" s="15" t="s">
        <v>106</v>
      </c>
      <c r="F246" s="15" t="s">
        <v>107</v>
      </c>
      <c r="G246" s="61">
        <v>0.37190000000000001</v>
      </c>
      <c r="H246" s="15">
        <v>0.3911</v>
      </c>
      <c r="I246" s="16">
        <v>0.39489999999999997</v>
      </c>
      <c r="J246" s="16">
        <v>0.4047</v>
      </c>
      <c r="K246" s="16">
        <v>0.41860000000000003</v>
      </c>
      <c r="L246" s="16">
        <v>0.4168</v>
      </c>
      <c r="M246">
        <v>0.42670000000000002</v>
      </c>
    </row>
    <row r="247" spans="1:13" x14ac:dyDescent="0.25">
      <c r="A247" s="15" t="s">
        <v>943</v>
      </c>
      <c r="B247" s="15" t="s">
        <v>2090</v>
      </c>
      <c r="C247" s="15" t="s">
        <v>279</v>
      </c>
      <c r="D247" s="61">
        <v>1.0898000000000001</v>
      </c>
      <c r="E247" s="15" t="s">
        <v>154</v>
      </c>
      <c r="F247" s="15" t="s">
        <v>128</v>
      </c>
      <c r="G247" s="61">
        <v>1.0530000000000002</v>
      </c>
      <c r="H247" s="15">
        <v>1.0423</v>
      </c>
      <c r="I247" s="16">
        <v>1.0939000000000001</v>
      </c>
      <c r="J247" s="16">
        <v>1.0928</v>
      </c>
      <c r="K247" s="16">
        <v>1.1279000000000001</v>
      </c>
      <c r="L247" s="16">
        <v>1.1294999999999999</v>
      </c>
      <c r="M247">
        <v>1.0920000000000001</v>
      </c>
    </row>
    <row r="248" spans="1:13" x14ac:dyDescent="0.25">
      <c r="A248" s="15" t="s">
        <v>944</v>
      </c>
      <c r="B248" s="15" t="s">
        <v>1956</v>
      </c>
      <c r="C248" s="15" t="s">
        <v>650</v>
      </c>
      <c r="D248" s="61">
        <v>0.35759999999999997</v>
      </c>
      <c r="E248" s="15" t="s">
        <v>106</v>
      </c>
      <c r="F248" s="15" t="s">
        <v>107</v>
      </c>
      <c r="G248" s="61">
        <v>0.37190000000000001</v>
      </c>
      <c r="H248" s="15">
        <v>0.3911</v>
      </c>
      <c r="I248" s="16">
        <v>0.39489999999999997</v>
      </c>
      <c r="J248" s="16">
        <v>0.4047</v>
      </c>
      <c r="K248" s="16">
        <v>0.41860000000000003</v>
      </c>
      <c r="L248" s="16">
        <v>0.4168</v>
      </c>
      <c r="M248">
        <v>0.42670000000000002</v>
      </c>
    </row>
    <row r="249" spans="1:13" x14ac:dyDescent="0.25">
      <c r="A249" s="15" t="s">
        <v>945</v>
      </c>
      <c r="B249" s="15" t="s">
        <v>2091</v>
      </c>
      <c r="C249" s="15" t="s">
        <v>280</v>
      </c>
      <c r="D249" s="61">
        <v>1.1877</v>
      </c>
      <c r="E249" s="15" t="s">
        <v>104</v>
      </c>
      <c r="F249" s="15" t="s">
        <v>105</v>
      </c>
      <c r="G249" s="61">
        <v>1.0333000000000001</v>
      </c>
      <c r="H249" s="15">
        <v>1.0988</v>
      </c>
      <c r="I249" s="16">
        <v>1.0643</v>
      </c>
      <c r="J249" s="16">
        <v>1.0710999999999999</v>
      </c>
      <c r="K249" s="16">
        <v>1.0246999999999999</v>
      </c>
      <c r="L249" s="16">
        <v>1.0007000000000001</v>
      </c>
      <c r="M249">
        <v>1.0201</v>
      </c>
    </row>
    <row r="250" spans="1:13" x14ac:dyDescent="0.25">
      <c r="A250" s="15" t="s">
        <v>946</v>
      </c>
      <c r="B250" s="15" t="s">
        <v>1990</v>
      </c>
      <c r="C250" s="15" t="s">
        <v>2346</v>
      </c>
      <c r="D250" s="61">
        <v>1.0188999999999999</v>
      </c>
      <c r="E250" s="15" t="s">
        <v>159</v>
      </c>
      <c r="F250" s="15" t="s">
        <v>160</v>
      </c>
      <c r="G250" s="61">
        <v>1.0026000000000002</v>
      </c>
      <c r="H250" s="15">
        <v>0.99939999999999996</v>
      </c>
      <c r="I250" s="16">
        <v>0.99250000000000005</v>
      </c>
      <c r="J250" s="16">
        <v>1.0049000000000001</v>
      </c>
      <c r="K250" s="16">
        <v>1.0018</v>
      </c>
      <c r="L250" s="16">
        <v>0.98120000000000007</v>
      </c>
      <c r="M250">
        <v>0.97499999999999998</v>
      </c>
    </row>
    <row r="251" spans="1:13" x14ac:dyDescent="0.25">
      <c r="A251" s="15" t="s">
        <v>947</v>
      </c>
      <c r="B251" s="15" t="s">
        <v>2092</v>
      </c>
      <c r="C251" s="15" t="s">
        <v>281</v>
      </c>
      <c r="D251" s="61">
        <v>0.90100000000000002</v>
      </c>
      <c r="E251" s="15" t="s">
        <v>124</v>
      </c>
      <c r="F251" s="15" t="s">
        <v>125</v>
      </c>
      <c r="G251" s="61">
        <v>0.88990000000000002</v>
      </c>
      <c r="H251" s="15">
        <v>0.89159999999999995</v>
      </c>
      <c r="I251" s="16">
        <v>0.86799999999999999</v>
      </c>
      <c r="J251" s="16">
        <v>0.86550000000000005</v>
      </c>
      <c r="K251" s="16">
        <v>0.87030000000000007</v>
      </c>
      <c r="L251" s="16">
        <v>0.85860000000000003</v>
      </c>
      <c r="M251">
        <v>0.8851</v>
      </c>
    </row>
    <row r="252" spans="1:13" x14ac:dyDescent="0.25">
      <c r="A252" s="15" t="s">
        <v>948</v>
      </c>
      <c r="B252" s="15" t="s">
        <v>1969</v>
      </c>
      <c r="C252" s="15" t="s">
        <v>139</v>
      </c>
      <c r="D252" s="61">
        <v>0.87519999999999998</v>
      </c>
      <c r="E252" s="15" t="s">
        <v>121</v>
      </c>
      <c r="F252" s="15" t="s">
        <v>122</v>
      </c>
      <c r="G252" s="61">
        <v>0.9153</v>
      </c>
      <c r="H252" s="15">
        <v>0.93579999999999997</v>
      </c>
      <c r="I252" s="16">
        <v>0.94</v>
      </c>
      <c r="J252" s="16">
        <v>0.93900000000000006</v>
      </c>
      <c r="K252" s="16">
        <v>0.92280000000000006</v>
      </c>
      <c r="L252" s="16">
        <v>0.92810000000000004</v>
      </c>
      <c r="M252">
        <v>0.92949999999999999</v>
      </c>
    </row>
    <row r="253" spans="1:13" x14ac:dyDescent="0.25">
      <c r="A253" s="15" t="s">
        <v>949</v>
      </c>
      <c r="B253" s="15" t="s">
        <v>2093</v>
      </c>
      <c r="C253" s="15" t="s">
        <v>2363</v>
      </c>
      <c r="D253" s="61">
        <v>1.109</v>
      </c>
      <c r="E253" s="15" t="s">
        <v>154</v>
      </c>
      <c r="F253" s="15" t="s">
        <v>128</v>
      </c>
      <c r="G253" s="61" t="s">
        <v>2420</v>
      </c>
      <c r="H253" s="15" t="e">
        <v>#N/A</v>
      </c>
      <c r="I253" s="16" t="e">
        <v>#N/A</v>
      </c>
      <c r="J253" s="16" t="e">
        <v>#N/A</v>
      </c>
      <c r="K253" s="16" t="e">
        <v>#N/A</v>
      </c>
      <c r="L253" s="16" t="e">
        <v>#N/A</v>
      </c>
      <c r="M253" t="e">
        <v>#N/A</v>
      </c>
    </row>
    <row r="254" spans="1:13" x14ac:dyDescent="0.25">
      <c r="A254" s="15" t="s">
        <v>950</v>
      </c>
      <c r="B254" s="15" t="s">
        <v>2017</v>
      </c>
      <c r="C254" s="15" t="s">
        <v>208</v>
      </c>
      <c r="D254" s="61">
        <v>0.88500000000000001</v>
      </c>
      <c r="E254" s="15" t="s">
        <v>109</v>
      </c>
      <c r="F254" s="15" t="s">
        <v>110</v>
      </c>
      <c r="G254" s="61">
        <v>0.88750000000000007</v>
      </c>
      <c r="H254" s="15">
        <v>0.91820000000000002</v>
      </c>
      <c r="I254" s="16">
        <v>0.92449999999999999</v>
      </c>
      <c r="J254" s="16">
        <v>0.91410000000000002</v>
      </c>
      <c r="K254" s="16">
        <v>0.89250000000000007</v>
      </c>
      <c r="L254" s="16">
        <v>0.89900000000000002</v>
      </c>
      <c r="M254">
        <v>0.89939999999999998</v>
      </c>
    </row>
    <row r="255" spans="1:13" x14ac:dyDescent="0.25">
      <c r="A255" s="15" t="s">
        <v>951</v>
      </c>
      <c r="B255" s="15" t="s">
        <v>2094</v>
      </c>
      <c r="C255" s="15" t="s">
        <v>282</v>
      </c>
      <c r="D255" s="61">
        <v>0.8931</v>
      </c>
      <c r="E255" s="15" t="s">
        <v>112</v>
      </c>
      <c r="F255" s="15" t="s">
        <v>113</v>
      </c>
      <c r="G255" s="61">
        <v>0.8397</v>
      </c>
      <c r="H255" s="15">
        <v>0.84789999999999999</v>
      </c>
      <c r="I255" s="16">
        <v>0.84570000000000001</v>
      </c>
      <c r="J255" s="16">
        <v>0.86480000000000001</v>
      </c>
      <c r="K255" s="16">
        <v>0.85610000000000008</v>
      </c>
      <c r="L255" s="16">
        <v>0.84030000000000005</v>
      </c>
      <c r="M255">
        <v>0.87980000000000003</v>
      </c>
    </row>
    <row r="256" spans="1:13" x14ac:dyDescent="0.25">
      <c r="A256" s="15" t="s">
        <v>952</v>
      </c>
      <c r="B256" s="15" t="s">
        <v>1961</v>
      </c>
      <c r="C256" s="15" t="s">
        <v>120</v>
      </c>
      <c r="D256" s="61">
        <v>0.94969999999999999</v>
      </c>
      <c r="E256" s="15" t="s">
        <v>121</v>
      </c>
      <c r="F256" s="15" t="s">
        <v>122</v>
      </c>
      <c r="G256" s="61">
        <v>0.89030000000000009</v>
      </c>
      <c r="H256" s="15">
        <v>0.91269999999999996</v>
      </c>
      <c r="I256" s="16">
        <v>0.93269999999999997</v>
      </c>
      <c r="J256" s="16">
        <v>0.9607</v>
      </c>
      <c r="K256" s="16">
        <v>0.95020000000000004</v>
      </c>
      <c r="L256" s="16">
        <v>0.92500000000000004</v>
      </c>
      <c r="M256">
        <v>0.97989999999999999</v>
      </c>
    </row>
    <row r="257" spans="1:13" x14ac:dyDescent="0.25">
      <c r="A257" s="15" t="s">
        <v>953</v>
      </c>
      <c r="B257" s="15" t="s">
        <v>2056</v>
      </c>
      <c r="C257" s="15" t="s">
        <v>241</v>
      </c>
      <c r="D257" s="61">
        <v>0.83389999999999997</v>
      </c>
      <c r="E257" s="15" t="s">
        <v>178</v>
      </c>
      <c r="F257" s="15" t="s">
        <v>179</v>
      </c>
      <c r="G257" s="61">
        <v>0.82180000000000009</v>
      </c>
      <c r="H257" s="15">
        <v>0.82440000000000002</v>
      </c>
      <c r="I257" s="16">
        <v>0.83340000000000003</v>
      </c>
      <c r="J257" s="16">
        <v>0.79210000000000003</v>
      </c>
      <c r="K257" s="16">
        <v>0.79160000000000008</v>
      </c>
      <c r="L257" s="16">
        <v>0.79549999999999998</v>
      </c>
      <c r="M257">
        <v>0.79959999999999998</v>
      </c>
    </row>
    <row r="258" spans="1:13" x14ac:dyDescent="0.25">
      <c r="A258" s="15" t="s">
        <v>954</v>
      </c>
      <c r="B258" s="15" t="s">
        <v>2095</v>
      </c>
      <c r="C258" s="15" t="s">
        <v>283</v>
      </c>
      <c r="D258" s="61">
        <v>0.95620000000000005</v>
      </c>
      <c r="E258" s="15" t="s">
        <v>115</v>
      </c>
      <c r="F258" s="15" t="s">
        <v>116</v>
      </c>
      <c r="G258" s="61">
        <v>0.95440000000000003</v>
      </c>
      <c r="H258" s="15">
        <v>0.98240000000000005</v>
      </c>
      <c r="I258" s="16">
        <v>0.96799999999999997</v>
      </c>
      <c r="J258" s="16">
        <v>0.96579999999999999</v>
      </c>
      <c r="K258" s="16">
        <v>0.97100000000000009</v>
      </c>
      <c r="L258" s="16">
        <v>0.9869</v>
      </c>
      <c r="M258">
        <v>0.97970000000000002</v>
      </c>
    </row>
    <row r="259" spans="1:13" x14ac:dyDescent="0.25">
      <c r="A259" s="15" t="s">
        <v>955</v>
      </c>
      <c r="B259" s="15" t="s">
        <v>2096</v>
      </c>
      <c r="C259" s="15" t="s">
        <v>284</v>
      </c>
      <c r="D259" s="61">
        <v>0.8206</v>
      </c>
      <c r="E259" s="15" t="s">
        <v>178</v>
      </c>
      <c r="F259" s="15" t="s">
        <v>179</v>
      </c>
      <c r="G259" s="61">
        <v>0.78490000000000004</v>
      </c>
      <c r="H259" s="15">
        <v>0.80500000000000005</v>
      </c>
      <c r="I259" s="16">
        <v>0.77900000000000003</v>
      </c>
      <c r="J259" s="16">
        <v>0.78660000000000008</v>
      </c>
      <c r="K259" s="16">
        <v>0.79070000000000007</v>
      </c>
      <c r="L259" s="16">
        <v>0.78960000000000008</v>
      </c>
      <c r="M259">
        <v>0.80720000000000003</v>
      </c>
    </row>
    <row r="260" spans="1:13" x14ac:dyDescent="0.25">
      <c r="A260" s="15" t="s">
        <v>956</v>
      </c>
      <c r="B260" s="15" t="s">
        <v>2077</v>
      </c>
      <c r="C260" s="15" t="s">
        <v>263</v>
      </c>
      <c r="D260" s="61">
        <v>0.93589999999999995</v>
      </c>
      <c r="E260" s="15" t="s">
        <v>145</v>
      </c>
      <c r="F260" s="15" t="s">
        <v>146</v>
      </c>
      <c r="G260" s="61">
        <v>0.87820000000000009</v>
      </c>
      <c r="H260" s="15">
        <v>0.86499999999999999</v>
      </c>
      <c r="I260" s="16">
        <v>0.87209999999999999</v>
      </c>
      <c r="J260" s="16">
        <v>0.88340000000000007</v>
      </c>
      <c r="K260" s="16">
        <v>0.8841</v>
      </c>
      <c r="L260" s="16">
        <v>0.88919999999999999</v>
      </c>
      <c r="M260">
        <v>0.89600000000000002</v>
      </c>
    </row>
    <row r="261" spans="1:13" x14ac:dyDescent="0.25">
      <c r="A261" s="15" t="s">
        <v>957</v>
      </c>
      <c r="B261" s="15" t="s">
        <v>2097</v>
      </c>
      <c r="C261" s="15" t="s">
        <v>2364</v>
      </c>
      <c r="D261" s="61">
        <v>0.95369999999999999</v>
      </c>
      <c r="E261" s="15" t="s">
        <v>167</v>
      </c>
      <c r="F261" s="15" t="s">
        <v>168</v>
      </c>
      <c r="G261" s="61">
        <v>0.95500000000000007</v>
      </c>
      <c r="H261" s="15">
        <v>0.95230000000000004</v>
      </c>
      <c r="I261" s="16">
        <v>0.94950000000000001</v>
      </c>
      <c r="J261" s="16">
        <v>0.95940000000000003</v>
      </c>
      <c r="K261" s="16">
        <v>0.94000000000000006</v>
      </c>
      <c r="L261" s="16">
        <v>0.96350000000000002</v>
      </c>
      <c r="M261">
        <v>1.0076000000000001</v>
      </c>
    </row>
    <row r="262" spans="1:13" x14ac:dyDescent="0.25">
      <c r="A262" s="15" t="s">
        <v>958</v>
      </c>
      <c r="B262" s="15" t="s">
        <v>2098</v>
      </c>
      <c r="C262" s="15" t="s">
        <v>285</v>
      </c>
      <c r="D262" s="61">
        <v>0.81120000000000003</v>
      </c>
      <c r="E262" s="15" t="s">
        <v>118</v>
      </c>
      <c r="F262" s="15" t="s">
        <v>119</v>
      </c>
      <c r="G262" s="61">
        <v>0.81110000000000004</v>
      </c>
      <c r="H262" s="15">
        <v>0.92110000000000003</v>
      </c>
      <c r="I262" s="16">
        <v>0.91790000000000005</v>
      </c>
      <c r="J262" s="16">
        <v>0.871</v>
      </c>
      <c r="K262" s="16">
        <v>0.85720000000000007</v>
      </c>
      <c r="L262" s="16">
        <v>0.86520000000000008</v>
      </c>
      <c r="M262">
        <v>0.85019999999999996</v>
      </c>
    </row>
    <row r="263" spans="1:13" x14ac:dyDescent="0.25">
      <c r="A263" s="15" t="s">
        <v>959</v>
      </c>
      <c r="B263" s="15" t="s">
        <v>2000</v>
      </c>
      <c r="C263" s="15" t="s">
        <v>2350</v>
      </c>
      <c r="D263" s="61">
        <v>1.0382</v>
      </c>
      <c r="E263" s="15" t="s">
        <v>178</v>
      </c>
      <c r="F263" s="15" t="s">
        <v>179</v>
      </c>
      <c r="G263" s="61" t="s">
        <v>2420</v>
      </c>
      <c r="H263" s="15" t="e">
        <v>#N/A</v>
      </c>
      <c r="I263" s="16" t="e">
        <v>#N/A</v>
      </c>
      <c r="J263" s="16" t="e">
        <v>#N/A</v>
      </c>
      <c r="K263" s="16" t="e">
        <v>#N/A</v>
      </c>
      <c r="L263" s="16" t="e">
        <v>#N/A</v>
      </c>
      <c r="M263" t="e">
        <v>#N/A</v>
      </c>
    </row>
    <row r="264" spans="1:13" x14ac:dyDescent="0.25">
      <c r="A264" s="15" t="s">
        <v>960</v>
      </c>
      <c r="B264" s="15" t="s">
        <v>2099</v>
      </c>
      <c r="C264" s="15" t="s">
        <v>2365</v>
      </c>
      <c r="D264" s="61">
        <v>0.75319999999999998</v>
      </c>
      <c r="E264" s="15" t="s">
        <v>148</v>
      </c>
      <c r="F264" s="15" t="s">
        <v>149</v>
      </c>
      <c r="G264" s="61">
        <v>0.73980000000000001</v>
      </c>
      <c r="H264" s="15">
        <v>0.74660000000000004</v>
      </c>
      <c r="I264" s="16">
        <v>0.76119999999999999</v>
      </c>
      <c r="J264" s="16">
        <v>0.76870000000000005</v>
      </c>
      <c r="K264" s="16">
        <v>0.75760000000000005</v>
      </c>
      <c r="L264" s="16">
        <v>0.76070000000000004</v>
      </c>
      <c r="M264">
        <v>0.77449999999999997</v>
      </c>
    </row>
    <row r="265" spans="1:13" x14ac:dyDescent="0.25">
      <c r="A265" s="14" t="s">
        <v>961</v>
      </c>
      <c r="B265" s="15" t="s">
        <v>2074</v>
      </c>
      <c r="C265" s="15" t="s">
        <v>2360</v>
      </c>
      <c r="D265" s="61">
        <v>0.89529999999999998</v>
      </c>
      <c r="E265" s="15" t="s">
        <v>121</v>
      </c>
      <c r="F265" s="15" t="s">
        <v>122</v>
      </c>
      <c r="G265" s="61">
        <v>0.87120000000000009</v>
      </c>
      <c r="H265" s="15">
        <v>0.89910000000000001</v>
      </c>
      <c r="I265" s="16">
        <v>0.89080000000000004</v>
      </c>
      <c r="J265" s="16">
        <v>0.87960000000000005</v>
      </c>
      <c r="K265" s="16" t="s">
        <v>635</v>
      </c>
      <c r="L265" s="16" t="s">
        <v>635</v>
      </c>
      <c r="M265" t="s">
        <v>635</v>
      </c>
    </row>
    <row r="266" spans="1:13" x14ac:dyDescent="0.25">
      <c r="A266" s="15" t="s">
        <v>962</v>
      </c>
      <c r="B266" s="15" t="s">
        <v>2057</v>
      </c>
      <c r="C266" s="15" t="s">
        <v>242</v>
      </c>
      <c r="D266" s="61">
        <v>0.97219999999999995</v>
      </c>
      <c r="E266" s="15" t="s">
        <v>104</v>
      </c>
      <c r="F266" s="15" t="s">
        <v>105</v>
      </c>
      <c r="G266" s="61">
        <v>0.98510000000000009</v>
      </c>
      <c r="H266" s="15">
        <v>1.0023</v>
      </c>
      <c r="I266" s="16">
        <v>0.99139999999999995</v>
      </c>
      <c r="J266" s="16">
        <v>0.99140000000000006</v>
      </c>
      <c r="K266" s="16">
        <v>0.9900000000000001</v>
      </c>
      <c r="L266" s="16">
        <v>1.0102</v>
      </c>
      <c r="M266">
        <v>1.0089999999999999</v>
      </c>
    </row>
    <row r="267" spans="1:13" x14ac:dyDescent="0.25">
      <c r="A267" s="15" t="s">
        <v>963</v>
      </c>
      <c r="B267" s="15" t="s">
        <v>1978</v>
      </c>
      <c r="C267" s="15" t="s">
        <v>250</v>
      </c>
      <c r="D267" s="61">
        <v>0.93679999999999997</v>
      </c>
      <c r="E267" s="15" t="s">
        <v>109</v>
      </c>
      <c r="F267" s="15" t="s">
        <v>110</v>
      </c>
      <c r="G267" s="61">
        <v>0.94640000000000002</v>
      </c>
      <c r="H267" s="15">
        <v>0.95020000000000004</v>
      </c>
      <c r="I267" s="16">
        <v>0.94930000000000003</v>
      </c>
      <c r="J267" s="16">
        <v>0.93370000000000009</v>
      </c>
      <c r="K267" s="16" t="s">
        <v>635</v>
      </c>
      <c r="L267" s="16" t="s">
        <v>635</v>
      </c>
      <c r="M267" t="s">
        <v>635</v>
      </c>
    </row>
    <row r="268" spans="1:13" x14ac:dyDescent="0.25">
      <c r="A268" s="14" t="s">
        <v>964</v>
      </c>
      <c r="B268" s="15" t="s">
        <v>2100</v>
      </c>
      <c r="C268" s="15" t="s">
        <v>286</v>
      </c>
      <c r="D268" s="61">
        <v>0.74029999999999996</v>
      </c>
      <c r="E268" s="15" t="s">
        <v>145</v>
      </c>
      <c r="F268" s="15" t="s">
        <v>146</v>
      </c>
      <c r="G268" s="61">
        <v>0.72689999999999999</v>
      </c>
      <c r="H268" s="15">
        <v>0.70140000000000002</v>
      </c>
      <c r="I268" s="16">
        <v>0.73370000000000002</v>
      </c>
      <c r="J268" s="16">
        <v>0.75240000000000007</v>
      </c>
      <c r="K268" s="16">
        <v>0.76800000000000002</v>
      </c>
      <c r="L268" s="16">
        <v>0.76780000000000004</v>
      </c>
      <c r="M268">
        <v>0.76470000000000005</v>
      </c>
    </row>
    <row r="269" spans="1:13" x14ac:dyDescent="0.25">
      <c r="A269" s="14" t="s">
        <v>965</v>
      </c>
      <c r="B269" s="15" t="s">
        <v>1969</v>
      </c>
      <c r="C269" s="15" t="s">
        <v>139</v>
      </c>
      <c r="D269" s="61">
        <v>0.87519999999999998</v>
      </c>
      <c r="E269" s="15" t="s">
        <v>121</v>
      </c>
      <c r="F269" s="15" t="s">
        <v>122</v>
      </c>
      <c r="G269" s="61">
        <v>0.9153</v>
      </c>
      <c r="H269" s="15">
        <v>0.93579999999999997</v>
      </c>
      <c r="I269" s="16">
        <v>0.94</v>
      </c>
      <c r="J269" s="16">
        <v>0.93900000000000006</v>
      </c>
      <c r="K269" s="16">
        <v>0.92280000000000006</v>
      </c>
      <c r="L269" s="16">
        <v>0.92810000000000004</v>
      </c>
      <c r="M269">
        <v>0.92949999999999999</v>
      </c>
    </row>
    <row r="270" spans="1:13" x14ac:dyDescent="0.25">
      <c r="A270" s="15" t="s">
        <v>966</v>
      </c>
      <c r="B270" s="15" t="s">
        <v>2023</v>
      </c>
      <c r="C270" s="15" t="s">
        <v>2355</v>
      </c>
      <c r="D270" s="61">
        <v>0.80249999999999999</v>
      </c>
      <c r="E270" s="15" t="s">
        <v>174</v>
      </c>
      <c r="F270" s="15" t="s">
        <v>175</v>
      </c>
      <c r="G270" s="61">
        <v>0.79160000000000008</v>
      </c>
      <c r="H270" s="15">
        <v>0.80459999999999998</v>
      </c>
      <c r="I270" s="16">
        <v>0.81359999999999999</v>
      </c>
      <c r="J270" s="16">
        <v>0.81470000000000009</v>
      </c>
      <c r="K270" s="16">
        <v>0.78320000000000001</v>
      </c>
      <c r="L270" s="16">
        <v>0.81410000000000005</v>
      </c>
      <c r="M270">
        <v>0.81679999999999997</v>
      </c>
    </row>
    <row r="271" spans="1:13" x14ac:dyDescent="0.25">
      <c r="A271" s="15" t="s">
        <v>967</v>
      </c>
      <c r="B271" s="15" t="s">
        <v>2101</v>
      </c>
      <c r="C271" s="15" t="s">
        <v>287</v>
      </c>
      <c r="D271" s="61">
        <v>0.96150000000000002</v>
      </c>
      <c r="E271" s="15" t="s">
        <v>156</v>
      </c>
      <c r="F271" s="15" t="s">
        <v>157</v>
      </c>
      <c r="G271" s="61">
        <v>0.96690000000000009</v>
      </c>
      <c r="H271" s="15">
        <v>0.95750000000000002</v>
      </c>
      <c r="I271" s="16">
        <v>1.0486</v>
      </c>
      <c r="J271" s="16">
        <v>0.96490000000000009</v>
      </c>
      <c r="K271" s="16">
        <v>0.9991000000000001</v>
      </c>
      <c r="L271" s="16">
        <v>0.98920000000000008</v>
      </c>
      <c r="M271">
        <v>0.99709999999999999</v>
      </c>
    </row>
    <row r="272" spans="1:13" x14ac:dyDescent="0.25">
      <c r="A272" s="15" t="s">
        <v>968</v>
      </c>
      <c r="B272" s="15" t="s">
        <v>1977</v>
      </c>
      <c r="C272" s="15" t="s">
        <v>155</v>
      </c>
      <c r="D272" s="61">
        <v>1.0563</v>
      </c>
      <c r="E272" s="15" t="s">
        <v>199</v>
      </c>
      <c r="F272" s="15" t="s">
        <v>157</v>
      </c>
      <c r="G272" s="61">
        <v>1.0647</v>
      </c>
      <c r="H272" s="15">
        <v>1.0754999999999999</v>
      </c>
      <c r="I272" s="16">
        <v>1.0959000000000001</v>
      </c>
      <c r="J272" s="16">
        <v>1.1091</v>
      </c>
      <c r="K272" s="16">
        <v>1.1356000000000002</v>
      </c>
      <c r="L272" s="16">
        <v>1.1206</v>
      </c>
      <c r="M272">
        <v>1.1294999999999999</v>
      </c>
    </row>
    <row r="273" spans="1:13" x14ac:dyDescent="0.25">
      <c r="A273" s="14" t="s">
        <v>969</v>
      </c>
      <c r="B273" s="15" t="s">
        <v>2102</v>
      </c>
      <c r="C273" s="15" t="s">
        <v>288</v>
      </c>
      <c r="D273" s="61">
        <v>0.93600000000000005</v>
      </c>
      <c r="E273" s="15" t="s">
        <v>289</v>
      </c>
      <c r="F273" s="15" t="s">
        <v>290</v>
      </c>
      <c r="G273" s="61">
        <v>0.96030000000000004</v>
      </c>
      <c r="H273" s="15">
        <v>0.95479999999999998</v>
      </c>
      <c r="I273" s="16">
        <v>0.95640000000000003</v>
      </c>
      <c r="J273" s="16">
        <v>1.0049000000000001</v>
      </c>
      <c r="K273" s="16">
        <v>0.97530000000000006</v>
      </c>
      <c r="L273" s="16">
        <v>1.0018</v>
      </c>
      <c r="M273">
        <v>1.0043</v>
      </c>
    </row>
    <row r="274" spans="1:13" x14ac:dyDescent="0.25">
      <c r="A274" s="15" t="s">
        <v>970</v>
      </c>
      <c r="B274" s="15" t="s">
        <v>2103</v>
      </c>
      <c r="C274" s="15" t="s">
        <v>291</v>
      </c>
      <c r="D274" s="61">
        <v>0.746</v>
      </c>
      <c r="E274" s="15" t="s">
        <v>134</v>
      </c>
      <c r="F274" s="15" t="s">
        <v>135</v>
      </c>
      <c r="G274" s="61">
        <v>0.71660000000000001</v>
      </c>
      <c r="H274" s="15">
        <v>0.74139999999999995</v>
      </c>
      <c r="I274" s="16">
        <v>0.7399</v>
      </c>
      <c r="J274" s="16">
        <v>0.748</v>
      </c>
      <c r="K274" s="16">
        <v>0.75180000000000002</v>
      </c>
      <c r="L274" s="16">
        <v>0.72560000000000002</v>
      </c>
      <c r="M274">
        <v>0.76749999999999996</v>
      </c>
    </row>
    <row r="275" spans="1:13" x14ac:dyDescent="0.25">
      <c r="A275" s="15" t="s">
        <v>971</v>
      </c>
      <c r="B275" s="15" t="s">
        <v>2104</v>
      </c>
      <c r="C275" s="15" t="s">
        <v>292</v>
      </c>
      <c r="D275" s="61">
        <v>0.78580000000000005</v>
      </c>
      <c r="E275" s="15" t="s">
        <v>192</v>
      </c>
      <c r="F275" s="15" t="s">
        <v>149</v>
      </c>
      <c r="G275" s="61">
        <v>0.75970000000000004</v>
      </c>
      <c r="H275" s="15">
        <v>0.75639999999999996</v>
      </c>
      <c r="I275" s="16">
        <v>0.76400000000000001</v>
      </c>
      <c r="J275" s="16">
        <v>0.78060000000000007</v>
      </c>
      <c r="K275" s="16">
        <v>0.79339999999999999</v>
      </c>
      <c r="L275" s="16">
        <v>0.78950000000000009</v>
      </c>
      <c r="M275">
        <v>0.84089999999999998</v>
      </c>
    </row>
    <row r="276" spans="1:13" x14ac:dyDescent="0.25">
      <c r="A276" s="15" t="s">
        <v>972</v>
      </c>
      <c r="B276" s="15" t="s">
        <v>1956</v>
      </c>
      <c r="C276" s="15" t="s">
        <v>650</v>
      </c>
      <c r="D276" s="61">
        <v>0.35759999999999997</v>
      </c>
      <c r="E276" s="15" t="s">
        <v>106</v>
      </c>
      <c r="F276" s="15" t="s">
        <v>107</v>
      </c>
      <c r="G276" s="61">
        <v>0.37190000000000001</v>
      </c>
      <c r="H276" s="15">
        <v>0.3911</v>
      </c>
      <c r="I276" s="16">
        <v>0.39489999999999997</v>
      </c>
      <c r="J276" s="16">
        <v>0.4047</v>
      </c>
      <c r="K276" s="16">
        <v>0.41860000000000003</v>
      </c>
      <c r="L276" s="16">
        <v>0.4168</v>
      </c>
      <c r="M276">
        <v>0.42670000000000002</v>
      </c>
    </row>
    <row r="277" spans="1:13" x14ac:dyDescent="0.25">
      <c r="A277" s="15" t="s">
        <v>973</v>
      </c>
      <c r="B277" s="15" t="s">
        <v>1956</v>
      </c>
      <c r="C277" s="15" t="s">
        <v>650</v>
      </c>
      <c r="D277" s="61">
        <v>0.35759999999999997</v>
      </c>
      <c r="E277" s="15" t="s">
        <v>106</v>
      </c>
      <c r="F277" s="15" t="s">
        <v>107</v>
      </c>
      <c r="G277" s="61">
        <v>0.37190000000000001</v>
      </c>
      <c r="H277" s="15">
        <v>0.3911</v>
      </c>
      <c r="I277" s="16">
        <v>0.39489999999999997</v>
      </c>
      <c r="J277" s="16">
        <v>0.4047</v>
      </c>
      <c r="K277" s="16">
        <v>0.41860000000000003</v>
      </c>
      <c r="L277" s="16">
        <v>0.4168</v>
      </c>
      <c r="M277">
        <v>0.42670000000000002</v>
      </c>
    </row>
    <row r="278" spans="1:13" x14ac:dyDescent="0.25">
      <c r="A278" s="15" t="s">
        <v>974</v>
      </c>
      <c r="B278" s="15" t="s">
        <v>2105</v>
      </c>
      <c r="C278" s="15" t="s">
        <v>293</v>
      </c>
      <c r="D278" s="61">
        <v>0.85809999999999997</v>
      </c>
      <c r="E278" s="15" t="s">
        <v>112</v>
      </c>
      <c r="F278" s="15" t="s">
        <v>113</v>
      </c>
      <c r="G278" s="61">
        <v>0.8589</v>
      </c>
      <c r="H278" s="15">
        <v>0.86980000000000002</v>
      </c>
      <c r="I278" s="16">
        <v>0.86180000000000001</v>
      </c>
      <c r="J278" s="16">
        <v>0.85970000000000002</v>
      </c>
      <c r="K278" s="16">
        <v>0.82210000000000005</v>
      </c>
      <c r="L278" s="16">
        <v>0.79800000000000004</v>
      </c>
      <c r="M278">
        <v>0.74129999999999996</v>
      </c>
    </row>
    <row r="279" spans="1:13" x14ac:dyDescent="0.25">
      <c r="A279" s="15" t="s">
        <v>975</v>
      </c>
      <c r="B279" s="15" t="s">
        <v>2106</v>
      </c>
      <c r="C279" s="15" t="s">
        <v>294</v>
      </c>
      <c r="D279" s="61">
        <v>1.1875</v>
      </c>
      <c r="E279" s="15" t="s">
        <v>204</v>
      </c>
      <c r="F279" s="15" t="s">
        <v>205</v>
      </c>
      <c r="G279" s="61">
        <v>1.2475000000000001</v>
      </c>
      <c r="H279" s="15">
        <v>1.2302</v>
      </c>
      <c r="I279" s="16">
        <v>1.2332000000000001</v>
      </c>
      <c r="J279" s="16">
        <v>1.2202</v>
      </c>
      <c r="K279" s="16">
        <v>1.1921000000000002</v>
      </c>
      <c r="L279" s="16">
        <v>1.2139</v>
      </c>
      <c r="M279">
        <v>1.2064999999999999</v>
      </c>
    </row>
    <row r="280" spans="1:13" x14ac:dyDescent="0.25">
      <c r="A280" s="15" t="s">
        <v>976</v>
      </c>
      <c r="B280" s="15" t="s">
        <v>2058</v>
      </c>
      <c r="C280" s="15" t="s">
        <v>243</v>
      </c>
      <c r="D280" s="61">
        <v>0.90680000000000005</v>
      </c>
      <c r="E280" s="15" t="s">
        <v>131</v>
      </c>
      <c r="F280" s="15" t="s">
        <v>132</v>
      </c>
      <c r="G280" s="61">
        <v>0.87930000000000008</v>
      </c>
      <c r="H280" s="15">
        <v>0.86</v>
      </c>
      <c r="I280" s="16">
        <v>0.86950000000000005</v>
      </c>
      <c r="J280" s="16">
        <v>0.86970000000000003</v>
      </c>
      <c r="K280" s="16">
        <v>0.88440000000000007</v>
      </c>
      <c r="L280" s="16">
        <v>0.87530000000000008</v>
      </c>
      <c r="M280">
        <v>0.86890000000000001</v>
      </c>
    </row>
    <row r="281" spans="1:13" x14ac:dyDescent="0.25">
      <c r="A281" s="15" t="s">
        <v>977</v>
      </c>
      <c r="B281" s="15" t="s">
        <v>2040</v>
      </c>
      <c r="C281" s="15" t="s">
        <v>227</v>
      </c>
      <c r="D281" s="61">
        <v>0.98529999999999995</v>
      </c>
      <c r="E281" s="15" t="s">
        <v>134</v>
      </c>
      <c r="F281" s="15" t="s">
        <v>135</v>
      </c>
      <c r="G281" s="61">
        <v>0.8841</v>
      </c>
      <c r="H281" s="15">
        <v>0.88739999999999997</v>
      </c>
      <c r="I281" s="16">
        <v>0.87549999999999994</v>
      </c>
      <c r="J281" s="16">
        <v>0.88490000000000002</v>
      </c>
      <c r="K281" s="16">
        <v>0.90450000000000008</v>
      </c>
      <c r="L281" s="16">
        <v>0.90300000000000002</v>
      </c>
      <c r="M281">
        <v>0.89029999999999998</v>
      </c>
    </row>
    <row r="282" spans="1:13" x14ac:dyDescent="0.25">
      <c r="A282" s="15" t="s">
        <v>978</v>
      </c>
      <c r="B282" s="15" t="s">
        <v>2107</v>
      </c>
      <c r="C282" s="15" t="s">
        <v>2366</v>
      </c>
      <c r="D282" s="61">
        <v>1.1083000000000001</v>
      </c>
      <c r="E282" s="15" t="s">
        <v>271</v>
      </c>
      <c r="F282" s="15" t="s">
        <v>272</v>
      </c>
      <c r="G282" s="61">
        <v>1.1373</v>
      </c>
      <c r="H282" s="15">
        <v>1.1861999999999999</v>
      </c>
      <c r="I282" s="16">
        <v>1.1733</v>
      </c>
      <c r="J282" s="16">
        <v>1.1825000000000001</v>
      </c>
      <c r="K282" s="16">
        <v>1.1924000000000001</v>
      </c>
      <c r="L282" s="16">
        <v>1.2085000000000001</v>
      </c>
      <c r="M282">
        <v>1.2269000000000001</v>
      </c>
    </row>
    <row r="283" spans="1:13" x14ac:dyDescent="0.25">
      <c r="A283" s="15" t="s">
        <v>979</v>
      </c>
      <c r="B283" s="15" t="s">
        <v>2108</v>
      </c>
      <c r="C283" s="15" t="s">
        <v>295</v>
      </c>
      <c r="D283" s="61">
        <v>0.87929999999999997</v>
      </c>
      <c r="E283" s="15" t="s">
        <v>137</v>
      </c>
      <c r="F283" s="15" t="s">
        <v>138</v>
      </c>
      <c r="G283" s="61">
        <v>0.81940000000000002</v>
      </c>
      <c r="H283" s="15">
        <v>0.8548</v>
      </c>
      <c r="I283" s="16">
        <v>0.86670000000000003</v>
      </c>
      <c r="J283" s="16">
        <v>0.91470000000000007</v>
      </c>
      <c r="K283" s="16">
        <v>0.90270000000000006</v>
      </c>
      <c r="L283" s="16">
        <v>0.86760000000000004</v>
      </c>
      <c r="M283">
        <v>0.91269999999999996</v>
      </c>
    </row>
    <row r="284" spans="1:13" x14ac:dyDescent="0.25">
      <c r="A284" s="15" t="s">
        <v>980</v>
      </c>
      <c r="B284" s="15" t="s">
        <v>2106</v>
      </c>
      <c r="C284" s="15" t="s">
        <v>294</v>
      </c>
      <c r="D284" s="61">
        <v>1.1875</v>
      </c>
      <c r="E284" s="15" t="s">
        <v>167</v>
      </c>
      <c r="F284" s="15" t="s">
        <v>168</v>
      </c>
      <c r="G284" s="61">
        <v>1.2475000000000001</v>
      </c>
      <c r="H284" s="15">
        <v>1.2302</v>
      </c>
      <c r="I284" s="16">
        <v>1.2332000000000001</v>
      </c>
      <c r="J284" s="16">
        <v>1.2202</v>
      </c>
      <c r="K284" s="16">
        <v>1.1921000000000002</v>
      </c>
      <c r="L284" s="16">
        <v>1.2139</v>
      </c>
      <c r="M284">
        <v>1.2064999999999999</v>
      </c>
    </row>
    <row r="285" spans="1:13" x14ac:dyDescent="0.25">
      <c r="A285" s="15" t="s">
        <v>981</v>
      </c>
      <c r="B285" s="15" t="s">
        <v>2109</v>
      </c>
      <c r="C285" s="15" t="s">
        <v>296</v>
      </c>
      <c r="D285" s="61">
        <v>0.90639999999999998</v>
      </c>
      <c r="E285" s="15" t="s">
        <v>178</v>
      </c>
      <c r="F285" s="15" t="s">
        <v>179</v>
      </c>
      <c r="G285" s="61">
        <v>0.90140000000000009</v>
      </c>
      <c r="H285" s="15">
        <v>0.87990000000000002</v>
      </c>
      <c r="I285" s="16">
        <v>0.92630000000000001</v>
      </c>
      <c r="J285" s="16">
        <v>0.87140000000000006</v>
      </c>
      <c r="K285" s="16">
        <v>0.8891</v>
      </c>
      <c r="L285" s="16">
        <v>0.86890000000000001</v>
      </c>
      <c r="M285">
        <v>0.85870000000000002</v>
      </c>
    </row>
    <row r="286" spans="1:13" x14ac:dyDescent="0.25">
      <c r="A286" s="15" t="s">
        <v>982</v>
      </c>
      <c r="B286" s="15" t="s">
        <v>1964</v>
      </c>
      <c r="C286" s="15" t="s">
        <v>2342</v>
      </c>
      <c r="D286" s="61">
        <v>1.0310999999999999</v>
      </c>
      <c r="E286" s="15" t="s">
        <v>121</v>
      </c>
      <c r="F286" s="15" t="s">
        <v>122</v>
      </c>
      <c r="G286" s="61" t="s">
        <v>2420</v>
      </c>
      <c r="H286" s="15" t="e">
        <v>#N/A</v>
      </c>
      <c r="I286" s="16" t="e">
        <v>#N/A</v>
      </c>
      <c r="J286" s="16" t="e">
        <v>#N/A</v>
      </c>
      <c r="K286" s="16" t="e">
        <v>#N/A</v>
      </c>
      <c r="L286" s="16" t="e">
        <v>#N/A</v>
      </c>
      <c r="M286" t="e">
        <v>#N/A</v>
      </c>
    </row>
    <row r="287" spans="1:13" x14ac:dyDescent="0.25">
      <c r="A287" s="15" t="s">
        <v>983</v>
      </c>
      <c r="B287" s="15" t="s">
        <v>1992</v>
      </c>
      <c r="C287" s="15" t="s">
        <v>176</v>
      </c>
      <c r="D287" s="61">
        <v>0.87390000000000001</v>
      </c>
      <c r="E287" s="15" t="s">
        <v>112</v>
      </c>
      <c r="F287" s="15" t="s">
        <v>113</v>
      </c>
      <c r="G287" s="61">
        <v>0.85910000000000009</v>
      </c>
      <c r="H287" s="15">
        <v>0.8357</v>
      </c>
      <c r="I287" s="16">
        <v>0.83899999999999997</v>
      </c>
      <c r="J287" s="16">
        <v>0.86570000000000003</v>
      </c>
      <c r="K287" s="16">
        <v>0.87030000000000007</v>
      </c>
      <c r="L287" s="16">
        <v>0.90340000000000009</v>
      </c>
      <c r="M287">
        <v>0.89570000000000005</v>
      </c>
    </row>
    <row r="288" spans="1:13" x14ac:dyDescent="0.25">
      <c r="A288" s="15" t="s">
        <v>984</v>
      </c>
      <c r="B288" s="15" t="s">
        <v>2110</v>
      </c>
      <c r="C288" s="15" t="s">
        <v>297</v>
      </c>
      <c r="D288" s="61">
        <v>0.88119999999999998</v>
      </c>
      <c r="E288" s="15" t="s">
        <v>131</v>
      </c>
      <c r="F288" s="15" t="s">
        <v>132</v>
      </c>
      <c r="G288" s="61">
        <v>0.85770000000000002</v>
      </c>
      <c r="H288" s="15">
        <v>0.87509999999999999</v>
      </c>
      <c r="I288" s="16">
        <v>0.87790000000000001</v>
      </c>
      <c r="J288" s="16">
        <v>0.89490000000000003</v>
      </c>
      <c r="K288" s="16">
        <v>0.91970000000000007</v>
      </c>
      <c r="L288" s="16">
        <v>0.91570000000000007</v>
      </c>
      <c r="M288">
        <v>0.95579999999999998</v>
      </c>
    </row>
    <row r="289" spans="1:13" x14ac:dyDescent="0.25">
      <c r="A289" s="15" t="s">
        <v>985</v>
      </c>
      <c r="B289" s="15" t="s">
        <v>2087</v>
      </c>
      <c r="C289" s="15" t="s">
        <v>277</v>
      </c>
      <c r="D289" s="61">
        <v>0.87260000000000004</v>
      </c>
      <c r="E289" s="15" t="s">
        <v>199</v>
      </c>
      <c r="F289" s="15" t="s">
        <v>157</v>
      </c>
      <c r="G289" s="61">
        <v>0.86030000000000006</v>
      </c>
      <c r="H289" s="15">
        <v>0.7853</v>
      </c>
      <c r="I289" s="16">
        <v>0.7732</v>
      </c>
      <c r="J289" s="16">
        <v>0.80270000000000008</v>
      </c>
      <c r="K289" s="16">
        <v>0.8</v>
      </c>
      <c r="L289" s="16">
        <v>0.79010000000000002</v>
      </c>
      <c r="M289">
        <v>0.79110000000000003</v>
      </c>
    </row>
    <row r="290" spans="1:13" x14ac:dyDescent="0.25">
      <c r="A290" s="15" t="s">
        <v>986</v>
      </c>
      <c r="B290" s="15" t="s">
        <v>2002</v>
      </c>
      <c r="C290" s="15" t="s">
        <v>188</v>
      </c>
      <c r="D290" s="61">
        <v>0.92510000000000003</v>
      </c>
      <c r="E290" s="15" t="s">
        <v>192</v>
      </c>
      <c r="F290" s="15" t="s">
        <v>149</v>
      </c>
      <c r="G290" s="61">
        <v>0.91390000000000005</v>
      </c>
      <c r="H290" s="15">
        <v>0.91879999999999995</v>
      </c>
      <c r="I290" s="16">
        <v>0.92369999999999997</v>
      </c>
      <c r="J290" s="16">
        <v>0.91250000000000009</v>
      </c>
      <c r="K290" s="16">
        <v>0.93510000000000004</v>
      </c>
      <c r="L290" s="16">
        <v>0.92800000000000005</v>
      </c>
      <c r="M290">
        <v>0.92589999999999995</v>
      </c>
    </row>
    <row r="291" spans="1:13" x14ac:dyDescent="0.25">
      <c r="A291" s="15" t="s">
        <v>987</v>
      </c>
      <c r="B291" s="15" t="s">
        <v>1980</v>
      </c>
      <c r="C291" s="15" t="s">
        <v>161</v>
      </c>
      <c r="D291" s="61">
        <v>0.88460000000000005</v>
      </c>
      <c r="E291" s="15" t="s">
        <v>159</v>
      </c>
      <c r="F291" s="15" t="s">
        <v>160</v>
      </c>
      <c r="G291" s="61">
        <v>0.88350000000000006</v>
      </c>
      <c r="H291" s="15">
        <v>0.85440000000000005</v>
      </c>
      <c r="I291" s="16">
        <v>0.88780000000000003</v>
      </c>
      <c r="J291" s="16">
        <v>0.92870000000000008</v>
      </c>
      <c r="K291" s="16">
        <v>0.91850000000000009</v>
      </c>
      <c r="L291" s="16">
        <v>0.86740000000000006</v>
      </c>
      <c r="M291">
        <v>0.90159999999999996</v>
      </c>
    </row>
    <row r="292" spans="1:13" x14ac:dyDescent="0.25">
      <c r="A292" s="15" t="s">
        <v>988</v>
      </c>
      <c r="B292" s="15" t="s">
        <v>2035</v>
      </c>
      <c r="C292" s="15" t="s">
        <v>223</v>
      </c>
      <c r="D292" s="61">
        <v>0.79430000000000001</v>
      </c>
      <c r="E292" s="15" t="s">
        <v>127</v>
      </c>
      <c r="F292" s="15" t="s">
        <v>122</v>
      </c>
      <c r="G292" s="61">
        <v>0.79760000000000009</v>
      </c>
      <c r="H292" s="15">
        <v>0.83850000000000002</v>
      </c>
      <c r="I292" s="16">
        <v>0.82120000000000004</v>
      </c>
      <c r="J292" s="16">
        <v>0.83300000000000007</v>
      </c>
      <c r="K292" s="16">
        <v>0.80610000000000004</v>
      </c>
      <c r="L292" s="16">
        <v>0.83000000000000007</v>
      </c>
      <c r="M292">
        <v>0.82650000000000001</v>
      </c>
    </row>
    <row r="293" spans="1:13" x14ac:dyDescent="0.25">
      <c r="A293" s="15" t="s">
        <v>989</v>
      </c>
      <c r="B293" s="15" t="s">
        <v>1997</v>
      </c>
      <c r="C293" s="15" t="s">
        <v>2348</v>
      </c>
      <c r="D293" s="61">
        <v>1.0210999999999999</v>
      </c>
      <c r="E293" s="15" t="s">
        <v>178</v>
      </c>
      <c r="F293" s="15" t="s">
        <v>179</v>
      </c>
      <c r="G293" s="61" t="s">
        <v>2420</v>
      </c>
      <c r="H293" s="15" t="e">
        <v>#N/A</v>
      </c>
      <c r="I293" s="16" t="e">
        <v>#N/A</v>
      </c>
      <c r="J293" s="16" t="e">
        <v>#N/A</v>
      </c>
      <c r="K293" s="16" t="e">
        <v>#N/A</v>
      </c>
      <c r="L293" s="16" t="e">
        <v>#N/A</v>
      </c>
      <c r="M293" t="e">
        <v>#N/A</v>
      </c>
    </row>
    <row r="294" spans="1:13" x14ac:dyDescent="0.25">
      <c r="A294" s="15" t="s">
        <v>990</v>
      </c>
      <c r="B294" s="15" t="s">
        <v>1953</v>
      </c>
      <c r="C294" s="15" t="s">
        <v>2340</v>
      </c>
      <c r="D294" s="61">
        <v>0.97560000000000002</v>
      </c>
      <c r="E294" s="15" t="s">
        <v>101</v>
      </c>
      <c r="F294" s="15" t="s">
        <v>102</v>
      </c>
      <c r="G294" s="61">
        <v>0.98810000000000009</v>
      </c>
      <c r="H294" s="15">
        <v>0.98970000000000002</v>
      </c>
      <c r="I294" s="16">
        <v>0.99419999999999997</v>
      </c>
      <c r="J294" s="16">
        <v>1.002</v>
      </c>
      <c r="K294" s="16">
        <v>1.0183</v>
      </c>
      <c r="L294" s="16">
        <v>1.0245</v>
      </c>
      <c r="M294">
        <v>1.0355000000000001</v>
      </c>
    </row>
    <row r="295" spans="1:13" x14ac:dyDescent="0.25">
      <c r="A295" s="15" t="s">
        <v>991</v>
      </c>
      <c r="B295" s="15" t="s">
        <v>2033</v>
      </c>
      <c r="C295" s="15" t="s">
        <v>221</v>
      </c>
      <c r="D295" s="61">
        <v>0.93310000000000004</v>
      </c>
      <c r="E295" s="15" t="s">
        <v>137</v>
      </c>
      <c r="F295" s="15" t="s">
        <v>138</v>
      </c>
      <c r="G295" s="61">
        <v>0.9103</v>
      </c>
      <c r="H295" s="15">
        <v>0.92659999999999998</v>
      </c>
      <c r="I295" s="16">
        <v>0.94240000000000002</v>
      </c>
      <c r="J295" s="16">
        <v>0.94610000000000005</v>
      </c>
      <c r="K295" s="16">
        <v>0.93320000000000003</v>
      </c>
      <c r="L295" s="16">
        <v>0.93959999999999999</v>
      </c>
      <c r="M295">
        <v>0.95279999999999998</v>
      </c>
    </row>
    <row r="296" spans="1:13" x14ac:dyDescent="0.25">
      <c r="A296" s="15" t="s">
        <v>992</v>
      </c>
      <c r="B296" s="15" t="s">
        <v>2076</v>
      </c>
      <c r="C296" s="15" t="s">
        <v>260</v>
      </c>
      <c r="D296" s="61">
        <v>0.89659999999999995</v>
      </c>
      <c r="E296" s="15" t="s">
        <v>261</v>
      </c>
      <c r="F296" s="15" t="s">
        <v>262</v>
      </c>
      <c r="G296" s="61">
        <v>0.88550000000000006</v>
      </c>
      <c r="H296" s="15">
        <v>0.87090000000000001</v>
      </c>
      <c r="I296" s="16">
        <v>0.87829999999999997</v>
      </c>
      <c r="J296" s="16">
        <v>0.89440000000000008</v>
      </c>
      <c r="K296" s="16">
        <v>0.89</v>
      </c>
      <c r="L296" s="16">
        <v>0.90200000000000002</v>
      </c>
      <c r="M296">
        <v>0.90980000000000005</v>
      </c>
    </row>
    <row r="297" spans="1:13" x14ac:dyDescent="0.25">
      <c r="A297" s="15" t="s">
        <v>993</v>
      </c>
      <c r="B297" s="15" t="s">
        <v>2028</v>
      </c>
      <c r="C297" s="15" t="s">
        <v>218</v>
      </c>
      <c r="D297" s="61">
        <v>0.95620000000000005</v>
      </c>
      <c r="E297" s="15" t="s">
        <v>124</v>
      </c>
      <c r="F297" s="15" t="s">
        <v>125</v>
      </c>
      <c r="G297" s="61">
        <v>0.94520000000000004</v>
      </c>
      <c r="H297" s="15">
        <v>0.95169999999999999</v>
      </c>
      <c r="I297" s="16">
        <v>0.95830000000000004</v>
      </c>
      <c r="J297" s="16">
        <v>0.93170000000000008</v>
      </c>
      <c r="K297" s="16">
        <v>0.93890000000000007</v>
      </c>
      <c r="L297" s="16">
        <v>0.92720000000000002</v>
      </c>
      <c r="M297">
        <v>0.92269999999999996</v>
      </c>
    </row>
    <row r="298" spans="1:13" x14ac:dyDescent="0.25">
      <c r="A298" s="15" t="s">
        <v>994</v>
      </c>
      <c r="B298" s="15" t="s">
        <v>2111</v>
      </c>
      <c r="C298" s="15" t="s">
        <v>298</v>
      </c>
      <c r="D298" s="61">
        <v>0.91039999999999999</v>
      </c>
      <c r="E298" s="15" t="s">
        <v>185</v>
      </c>
      <c r="F298" s="15" t="s">
        <v>186</v>
      </c>
      <c r="G298" s="61">
        <v>0.89600000000000002</v>
      </c>
      <c r="H298" s="15">
        <v>0.9153</v>
      </c>
      <c r="I298" s="16">
        <v>0.93589999999999995</v>
      </c>
      <c r="J298" s="16">
        <v>0.94700000000000006</v>
      </c>
      <c r="K298" s="16">
        <v>0.98350000000000004</v>
      </c>
      <c r="L298" s="16">
        <v>0.99880000000000002</v>
      </c>
      <c r="M298">
        <v>1.0351999999999999</v>
      </c>
    </row>
    <row r="299" spans="1:13" x14ac:dyDescent="0.25">
      <c r="A299" s="15" t="s">
        <v>995</v>
      </c>
      <c r="B299" s="15" t="s">
        <v>2002</v>
      </c>
      <c r="C299" s="15" t="s">
        <v>188</v>
      </c>
      <c r="D299" s="61">
        <v>0.92510000000000003</v>
      </c>
      <c r="E299" s="15" t="s">
        <v>192</v>
      </c>
      <c r="F299" s="15" t="s">
        <v>149</v>
      </c>
      <c r="G299" s="61">
        <v>0.91390000000000005</v>
      </c>
      <c r="H299" s="15">
        <v>0.91879999999999995</v>
      </c>
      <c r="I299" s="16">
        <v>0.92369999999999997</v>
      </c>
      <c r="J299" s="16">
        <v>0.91250000000000009</v>
      </c>
      <c r="K299" s="16">
        <v>0.93510000000000004</v>
      </c>
      <c r="L299" s="16">
        <v>0.92800000000000005</v>
      </c>
      <c r="M299">
        <v>0.92589999999999995</v>
      </c>
    </row>
    <row r="300" spans="1:13" x14ac:dyDescent="0.25">
      <c r="A300" s="15" t="s">
        <v>996</v>
      </c>
      <c r="B300" s="15" t="s">
        <v>2000</v>
      </c>
      <c r="C300" s="15" t="s">
        <v>2350</v>
      </c>
      <c r="D300" s="61">
        <v>1.0382</v>
      </c>
      <c r="E300" s="15" t="s">
        <v>178</v>
      </c>
      <c r="F300" s="15" t="s">
        <v>179</v>
      </c>
      <c r="G300" s="61" t="s">
        <v>2420</v>
      </c>
      <c r="H300" s="15" t="e">
        <v>#N/A</v>
      </c>
      <c r="I300" s="16" t="e">
        <v>#N/A</v>
      </c>
      <c r="J300" s="16" t="e">
        <v>#N/A</v>
      </c>
      <c r="K300" s="16" t="e">
        <v>#N/A</v>
      </c>
      <c r="L300" s="16" t="e">
        <v>#N/A</v>
      </c>
      <c r="M300" t="e">
        <v>#N/A</v>
      </c>
    </row>
    <row r="301" spans="1:13" x14ac:dyDescent="0.25">
      <c r="A301" s="15" t="s">
        <v>997</v>
      </c>
      <c r="B301" s="15" t="s">
        <v>2112</v>
      </c>
      <c r="C301" s="15" t="s">
        <v>299</v>
      </c>
      <c r="D301" s="61">
        <v>0.873</v>
      </c>
      <c r="E301" s="15" t="s">
        <v>300</v>
      </c>
      <c r="F301" s="15" t="s">
        <v>301</v>
      </c>
      <c r="G301" s="61">
        <v>0.82020000000000004</v>
      </c>
      <c r="H301" s="15">
        <v>0.8579</v>
      </c>
      <c r="I301" s="16">
        <v>0.79339999999999999</v>
      </c>
      <c r="J301" s="16">
        <v>0.78880000000000006</v>
      </c>
      <c r="K301" s="16">
        <v>0.83910000000000007</v>
      </c>
      <c r="L301" s="16">
        <v>0.86950000000000005</v>
      </c>
      <c r="M301">
        <v>0.90639999999999998</v>
      </c>
    </row>
    <row r="302" spans="1:13" x14ac:dyDescent="0.25">
      <c r="A302" s="15" t="s">
        <v>998</v>
      </c>
      <c r="B302" s="15" t="s">
        <v>2113</v>
      </c>
      <c r="C302" s="15" t="s">
        <v>313</v>
      </c>
      <c r="D302" s="61">
        <v>0.82410000000000005</v>
      </c>
      <c r="E302" s="15" t="s">
        <v>159</v>
      </c>
      <c r="F302" s="15" t="s">
        <v>160</v>
      </c>
      <c r="G302" s="61">
        <v>0.84760000000000002</v>
      </c>
      <c r="H302" s="15">
        <v>0.84179999999999999</v>
      </c>
      <c r="I302" s="16">
        <v>0.83679999999999999</v>
      </c>
      <c r="J302" s="16">
        <v>0.85750000000000004</v>
      </c>
      <c r="K302" s="16">
        <v>0.84200000000000008</v>
      </c>
      <c r="L302" s="16">
        <v>0.8639</v>
      </c>
      <c r="M302">
        <v>0.86890000000000001</v>
      </c>
    </row>
    <row r="303" spans="1:13" x14ac:dyDescent="0.25">
      <c r="A303" s="15" t="s">
        <v>999</v>
      </c>
      <c r="B303" s="15" t="s">
        <v>2114</v>
      </c>
      <c r="C303" s="15" t="s">
        <v>302</v>
      </c>
      <c r="D303" s="61">
        <v>1.1305000000000001</v>
      </c>
      <c r="E303" s="15" t="s">
        <v>300</v>
      </c>
      <c r="F303" s="15" t="s">
        <v>301</v>
      </c>
      <c r="G303" s="61">
        <v>1.0470000000000002</v>
      </c>
      <c r="H303" s="15">
        <v>1.0322</v>
      </c>
      <c r="I303" s="16">
        <v>1.0583</v>
      </c>
      <c r="J303" s="16">
        <v>1.0444</v>
      </c>
      <c r="K303" s="16">
        <v>1.1007</v>
      </c>
      <c r="L303" s="16">
        <v>1.1587000000000001</v>
      </c>
      <c r="M303">
        <v>1.1816</v>
      </c>
    </row>
    <row r="304" spans="1:13" x14ac:dyDescent="0.25">
      <c r="A304" s="15" t="s">
        <v>1000</v>
      </c>
      <c r="B304" s="15" t="s">
        <v>2115</v>
      </c>
      <c r="C304" s="15" t="s">
        <v>303</v>
      </c>
      <c r="D304" s="61">
        <v>0.70509999999999995</v>
      </c>
      <c r="E304" s="15" t="s">
        <v>174</v>
      </c>
      <c r="F304" s="15" t="s">
        <v>175</v>
      </c>
      <c r="G304" s="61">
        <v>0.66139999999999999</v>
      </c>
      <c r="H304" s="15">
        <v>0.6593</v>
      </c>
      <c r="I304" s="16">
        <v>0.64529999999999998</v>
      </c>
      <c r="J304" s="16">
        <v>0.64129999999999998</v>
      </c>
      <c r="K304" s="16">
        <v>0.65629999999999999</v>
      </c>
      <c r="L304" s="16">
        <v>0.67349999999999999</v>
      </c>
      <c r="M304">
        <v>0.69110000000000005</v>
      </c>
    </row>
    <row r="305" spans="1:13" x14ac:dyDescent="0.25">
      <c r="A305" s="15" t="s">
        <v>1001</v>
      </c>
      <c r="B305" s="15" t="s">
        <v>2070</v>
      </c>
      <c r="C305" s="15" t="s">
        <v>256</v>
      </c>
      <c r="D305" s="61">
        <v>0.7792</v>
      </c>
      <c r="E305" s="15" t="s">
        <v>192</v>
      </c>
      <c r="F305" s="15" t="s">
        <v>149</v>
      </c>
      <c r="G305" s="61">
        <v>0.75550000000000006</v>
      </c>
      <c r="H305" s="15">
        <v>0.7954</v>
      </c>
      <c r="I305" s="16">
        <v>0.80759999999999998</v>
      </c>
      <c r="J305" s="16">
        <v>0.82700000000000007</v>
      </c>
      <c r="K305" s="16">
        <v>0.84110000000000007</v>
      </c>
      <c r="L305" s="16">
        <v>0.85030000000000006</v>
      </c>
      <c r="M305">
        <v>0.84799999999999998</v>
      </c>
    </row>
    <row r="306" spans="1:13" x14ac:dyDescent="0.25">
      <c r="A306" s="15" t="s">
        <v>1002</v>
      </c>
      <c r="B306" s="15" t="s">
        <v>2116</v>
      </c>
      <c r="C306" s="15" t="s">
        <v>640</v>
      </c>
      <c r="D306" s="61">
        <v>0.88319999999999999</v>
      </c>
      <c r="E306" s="15" t="s">
        <v>112</v>
      </c>
      <c r="F306" s="15" t="s">
        <v>113</v>
      </c>
      <c r="G306" s="61">
        <v>0.83750000000000002</v>
      </c>
      <c r="H306" s="15">
        <v>0.87970000000000004</v>
      </c>
      <c r="I306" s="16">
        <v>0.88560000000000005</v>
      </c>
      <c r="J306" s="16">
        <v>0.84820000000000007</v>
      </c>
      <c r="K306" s="16">
        <v>0.86110000000000009</v>
      </c>
      <c r="L306" s="16">
        <v>0.84120000000000006</v>
      </c>
      <c r="M306">
        <v>0.85919999999999996</v>
      </c>
    </row>
    <row r="307" spans="1:13" x14ac:dyDescent="0.25">
      <c r="A307" s="15" t="s">
        <v>1003</v>
      </c>
      <c r="B307" s="15" t="s">
        <v>2117</v>
      </c>
      <c r="C307" s="15" t="s">
        <v>304</v>
      </c>
      <c r="D307" s="61">
        <v>0.96730000000000005</v>
      </c>
      <c r="E307" s="15" t="s">
        <v>159</v>
      </c>
      <c r="F307" s="15" t="s">
        <v>160</v>
      </c>
      <c r="G307" s="61">
        <v>0.96250000000000002</v>
      </c>
      <c r="H307" s="15">
        <v>0.96879999999999999</v>
      </c>
      <c r="I307" s="16">
        <v>0.96989999999999998</v>
      </c>
      <c r="J307" s="16">
        <v>0.97440000000000004</v>
      </c>
      <c r="K307" s="16">
        <v>0.97470000000000001</v>
      </c>
      <c r="L307" s="16">
        <v>0.98620000000000008</v>
      </c>
      <c r="M307">
        <v>0.98480000000000001</v>
      </c>
    </row>
    <row r="308" spans="1:13" x14ac:dyDescent="0.25">
      <c r="A308" s="14" t="s">
        <v>1004</v>
      </c>
      <c r="B308" s="15" t="s">
        <v>1969</v>
      </c>
      <c r="C308" s="15" t="s">
        <v>139</v>
      </c>
      <c r="D308" s="61">
        <v>0.87519999999999998</v>
      </c>
      <c r="E308" s="15" t="s">
        <v>121</v>
      </c>
      <c r="F308" s="15" t="s">
        <v>122</v>
      </c>
      <c r="G308" s="61">
        <v>0.9153</v>
      </c>
      <c r="H308" s="15">
        <v>0.93579999999999997</v>
      </c>
      <c r="I308" s="16">
        <v>0.94</v>
      </c>
      <c r="J308" s="16">
        <v>0.93900000000000006</v>
      </c>
      <c r="K308" s="16">
        <v>0.92280000000000006</v>
      </c>
      <c r="L308" s="16">
        <v>0.92810000000000004</v>
      </c>
      <c r="M308">
        <v>0.92949999999999999</v>
      </c>
    </row>
    <row r="309" spans="1:13" x14ac:dyDescent="0.25">
      <c r="A309" s="15" t="s">
        <v>1005</v>
      </c>
      <c r="B309" s="15" t="s">
        <v>1957</v>
      </c>
      <c r="C309" s="15" t="s">
        <v>108</v>
      </c>
      <c r="D309" s="61">
        <v>0.80159999999999998</v>
      </c>
      <c r="E309" s="15" t="s">
        <v>178</v>
      </c>
      <c r="F309" s="15" t="s">
        <v>179</v>
      </c>
      <c r="G309" s="61">
        <v>0.8357</v>
      </c>
      <c r="H309" s="15">
        <v>0.85309999999999997</v>
      </c>
      <c r="I309" s="16">
        <v>0.86309999999999998</v>
      </c>
      <c r="J309" s="16">
        <v>0.86530000000000007</v>
      </c>
      <c r="K309" s="16">
        <v>0.88260000000000005</v>
      </c>
      <c r="L309" s="16">
        <v>0.88100000000000001</v>
      </c>
      <c r="M309">
        <v>0.90549999999999997</v>
      </c>
    </row>
    <row r="310" spans="1:13" x14ac:dyDescent="0.25">
      <c r="A310" s="15" t="s">
        <v>1006</v>
      </c>
      <c r="B310" s="15" t="s">
        <v>2106</v>
      </c>
      <c r="C310" s="15" t="s">
        <v>294</v>
      </c>
      <c r="D310" s="61">
        <v>1.1875</v>
      </c>
      <c r="E310" s="15" t="s">
        <v>204</v>
      </c>
      <c r="F310" s="15" t="s">
        <v>205</v>
      </c>
      <c r="G310" s="61">
        <v>1.2475000000000001</v>
      </c>
      <c r="H310" s="15">
        <v>1.2302</v>
      </c>
      <c r="I310" s="16">
        <v>1.2332000000000001</v>
      </c>
      <c r="J310" s="16">
        <v>1.2202</v>
      </c>
      <c r="K310" s="16">
        <v>1.1921000000000002</v>
      </c>
      <c r="L310" s="16">
        <v>1.2139</v>
      </c>
      <c r="M310">
        <v>1.2064999999999999</v>
      </c>
    </row>
    <row r="311" spans="1:13" x14ac:dyDescent="0.25">
      <c r="A311" s="15" t="s">
        <v>1007</v>
      </c>
      <c r="B311" s="15" t="s">
        <v>2118</v>
      </c>
      <c r="C311" s="15" t="s">
        <v>306</v>
      </c>
      <c r="D311" s="61">
        <v>0.95860000000000001</v>
      </c>
      <c r="E311" s="15" t="s">
        <v>156</v>
      </c>
      <c r="F311" s="15" t="s">
        <v>157</v>
      </c>
      <c r="G311" s="61">
        <v>0.98430000000000006</v>
      </c>
      <c r="H311" s="15">
        <v>1.0586</v>
      </c>
      <c r="I311" s="16">
        <v>1.0294000000000001</v>
      </c>
      <c r="J311" s="16">
        <v>1.0274000000000001</v>
      </c>
      <c r="K311" s="16">
        <v>1.0573000000000001</v>
      </c>
      <c r="L311" s="16">
        <v>1.0730999999999999</v>
      </c>
      <c r="M311">
        <v>1.1173999999999999</v>
      </c>
    </row>
    <row r="312" spans="1:13" x14ac:dyDescent="0.25">
      <c r="A312" s="14" t="s">
        <v>1008</v>
      </c>
      <c r="B312" s="15" t="s">
        <v>1987</v>
      </c>
      <c r="C312" s="15" t="s">
        <v>169</v>
      </c>
      <c r="D312" s="61">
        <v>0.85319999999999996</v>
      </c>
      <c r="E312" s="15" t="s">
        <v>159</v>
      </c>
      <c r="F312" s="15" t="s">
        <v>160</v>
      </c>
      <c r="G312" s="61">
        <v>0.8649</v>
      </c>
      <c r="H312" s="15">
        <v>0.85709999999999997</v>
      </c>
      <c r="I312" s="16">
        <v>0.84609999999999996</v>
      </c>
      <c r="J312" s="16">
        <v>0.84960000000000002</v>
      </c>
      <c r="K312" s="16">
        <v>0.84320000000000006</v>
      </c>
      <c r="L312" s="16">
        <v>0.86180000000000001</v>
      </c>
      <c r="M312">
        <v>0.85240000000000005</v>
      </c>
    </row>
    <row r="313" spans="1:13" x14ac:dyDescent="0.25">
      <c r="A313" s="15" t="s">
        <v>1009</v>
      </c>
      <c r="B313" s="15" t="s">
        <v>2119</v>
      </c>
      <c r="C313" s="15" t="s">
        <v>307</v>
      </c>
      <c r="D313" s="61">
        <v>0.80010000000000003</v>
      </c>
      <c r="E313" s="15" t="s">
        <v>261</v>
      </c>
      <c r="F313" s="15" t="s">
        <v>262</v>
      </c>
      <c r="G313" s="61">
        <v>0.74440000000000006</v>
      </c>
      <c r="H313" s="15">
        <v>0.76249999999999996</v>
      </c>
      <c r="I313" s="16">
        <v>0.69950000000000001</v>
      </c>
      <c r="J313" s="16">
        <v>0.64350000000000007</v>
      </c>
      <c r="K313" s="16">
        <v>0.74380000000000002</v>
      </c>
      <c r="L313" s="16">
        <v>0.75450000000000006</v>
      </c>
      <c r="M313">
        <v>0.72889999999999999</v>
      </c>
    </row>
    <row r="314" spans="1:13" x14ac:dyDescent="0.25">
      <c r="A314" s="15" t="s">
        <v>1010</v>
      </c>
      <c r="B314" s="15" t="s">
        <v>1956</v>
      </c>
      <c r="C314" s="15" t="s">
        <v>650</v>
      </c>
      <c r="D314" s="61">
        <v>0.35759999999999997</v>
      </c>
      <c r="E314" s="15" t="s">
        <v>106</v>
      </c>
      <c r="F314" s="15" t="s">
        <v>107</v>
      </c>
      <c r="G314" s="61">
        <v>0.37190000000000001</v>
      </c>
      <c r="H314" s="15">
        <v>0.3911</v>
      </c>
      <c r="I314" s="16">
        <v>0.39489999999999997</v>
      </c>
      <c r="J314" s="16">
        <v>0.4047</v>
      </c>
      <c r="K314" s="16">
        <v>0.41860000000000003</v>
      </c>
      <c r="L314" s="16">
        <v>0.4168</v>
      </c>
      <c r="M314">
        <v>0.42670000000000002</v>
      </c>
    </row>
    <row r="315" spans="1:13" x14ac:dyDescent="0.25">
      <c r="A315" s="15" t="s">
        <v>1011</v>
      </c>
      <c r="B315" s="15" t="s">
        <v>2120</v>
      </c>
      <c r="C315" s="15" t="s">
        <v>2367</v>
      </c>
      <c r="D315" s="61">
        <v>1.0206999999999999</v>
      </c>
      <c r="E315" s="15" t="s">
        <v>124</v>
      </c>
      <c r="F315" s="15" t="s">
        <v>125</v>
      </c>
      <c r="G315" s="61">
        <v>1.0419</v>
      </c>
      <c r="H315" s="15">
        <v>1.0437000000000001</v>
      </c>
      <c r="I315" s="16">
        <v>1.0371999999999999</v>
      </c>
      <c r="J315" s="16">
        <v>1.0442</v>
      </c>
      <c r="K315" s="16">
        <v>1.0405</v>
      </c>
      <c r="L315" s="16">
        <v>1.0511000000000001</v>
      </c>
      <c r="M315">
        <v>1.0552999999999999</v>
      </c>
    </row>
    <row r="316" spans="1:13" x14ac:dyDescent="0.25">
      <c r="A316" s="14" t="s">
        <v>1012</v>
      </c>
      <c r="B316" s="15" t="s">
        <v>2034</v>
      </c>
      <c r="C316" s="15" t="s">
        <v>222</v>
      </c>
      <c r="D316" s="61">
        <v>0.8448</v>
      </c>
      <c r="E316" s="15" t="s">
        <v>192</v>
      </c>
      <c r="F316" s="15" t="s">
        <v>149</v>
      </c>
      <c r="G316" s="61">
        <v>0.8377</v>
      </c>
      <c r="H316" s="15">
        <v>0.84660000000000002</v>
      </c>
      <c r="I316" s="16">
        <v>0.85550000000000004</v>
      </c>
      <c r="J316" s="16">
        <v>0.83590000000000009</v>
      </c>
      <c r="K316" s="16">
        <v>0.83910000000000007</v>
      </c>
      <c r="L316" s="16">
        <v>0.82200000000000006</v>
      </c>
      <c r="M316">
        <v>0.83230000000000004</v>
      </c>
    </row>
    <row r="317" spans="1:13" x14ac:dyDescent="0.25">
      <c r="A317" s="15" t="s">
        <v>1013</v>
      </c>
      <c r="B317" s="15" t="s">
        <v>2121</v>
      </c>
      <c r="C317" s="15" t="s">
        <v>308</v>
      </c>
      <c r="D317" s="61">
        <v>0.82989999999999997</v>
      </c>
      <c r="E317" s="15" t="s">
        <v>309</v>
      </c>
      <c r="F317" s="15" t="s">
        <v>202</v>
      </c>
      <c r="G317" s="61">
        <v>0.8095</v>
      </c>
      <c r="H317" s="15">
        <v>0.84289999999999998</v>
      </c>
      <c r="I317" s="16">
        <v>0.83509999999999995</v>
      </c>
      <c r="J317" s="16">
        <v>0.82769999999999999</v>
      </c>
      <c r="K317" s="16">
        <v>0.81220000000000003</v>
      </c>
      <c r="L317" s="16">
        <v>0.82590000000000008</v>
      </c>
      <c r="M317">
        <v>0.81479999999999997</v>
      </c>
    </row>
    <row r="318" spans="1:13" x14ac:dyDescent="0.25">
      <c r="A318" s="15" t="s">
        <v>1014</v>
      </c>
      <c r="B318" s="15" t="s">
        <v>1956</v>
      </c>
      <c r="C318" s="15" t="s">
        <v>650</v>
      </c>
      <c r="D318" s="61">
        <v>0.35759999999999997</v>
      </c>
      <c r="E318" s="15" t="s">
        <v>106</v>
      </c>
      <c r="F318" s="15" t="s">
        <v>107</v>
      </c>
      <c r="G318" s="61">
        <v>0.37190000000000001</v>
      </c>
      <c r="H318" s="15">
        <v>0.3911</v>
      </c>
      <c r="I318" s="16">
        <v>0.39489999999999997</v>
      </c>
      <c r="J318" s="16">
        <v>0.4047</v>
      </c>
      <c r="K318" s="16">
        <v>0.41860000000000003</v>
      </c>
      <c r="L318" s="16">
        <v>0.4168</v>
      </c>
      <c r="M318">
        <v>0.42670000000000002</v>
      </c>
    </row>
    <row r="319" spans="1:13" x14ac:dyDescent="0.25">
      <c r="A319" s="15" t="s">
        <v>1015</v>
      </c>
      <c r="B319" s="15" t="s">
        <v>2006</v>
      </c>
      <c r="C319" s="15" t="s">
        <v>190</v>
      </c>
      <c r="D319" s="61">
        <v>0.95799999999999996</v>
      </c>
      <c r="E319" s="15" t="s">
        <v>159</v>
      </c>
      <c r="F319" s="15" t="s">
        <v>160</v>
      </c>
      <c r="G319" s="61">
        <v>0.9083</v>
      </c>
      <c r="H319" s="15">
        <v>0.98870000000000002</v>
      </c>
      <c r="I319" s="16">
        <v>0.92820000000000003</v>
      </c>
      <c r="J319" s="16">
        <v>0.92200000000000004</v>
      </c>
      <c r="K319" s="16">
        <v>0.9618000000000001</v>
      </c>
      <c r="L319" s="16">
        <v>0.94920000000000004</v>
      </c>
      <c r="M319">
        <v>0.90069999999999995</v>
      </c>
    </row>
    <row r="320" spans="1:13" x14ac:dyDescent="0.25">
      <c r="A320" s="15" t="s">
        <v>1016</v>
      </c>
      <c r="B320" s="15" t="s">
        <v>2119</v>
      </c>
      <c r="C320" s="15" t="s">
        <v>307</v>
      </c>
      <c r="D320" s="61">
        <v>0.80010000000000003</v>
      </c>
      <c r="E320" s="15" t="s">
        <v>261</v>
      </c>
      <c r="F320" s="15" t="s">
        <v>262</v>
      </c>
      <c r="G320" s="61">
        <v>0.74440000000000006</v>
      </c>
      <c r="H320" s="15">
        <v>0.76249999999999996</v>
      </c>
      <c r="I320" s="16">
        <v>0.69950000000000001</v>
      </c>
      <c r="J320" s="16">
        <v>0.64350000000000007</v>
      </c>
      <c r="K320" s="16">
        <v>0.74380000000000002</v>
      </c>
      <c r="L320" s="16">
        <v>0.75450000000000006</v>
      </c>
      <c r="M320">
        <v>0.72889999999999999</v>
      </c>
    </row>
    <row r="321" spans="1:13" x14ac:dyDescent="0.25">
      <c r="A321" s="15" t="s">
        <v>1017</v>
      </c>
      <c r="B321" s="15" t="s">
        <v>1997</v>
      </c>
      <c r="C321" s="15" t="s">
        <v>2348</v>
      </c>
      <c r="D321" s="61">
        <v>1.0210999999999999</v>
      </c>
      <c r="E321" s="15" t="s">
        <v>178</v>
      </c>
      <c r="F321" s="15" t="s">
        <v>179</v>
      </c>
      <c r="G321" s="61" t="s">
        <v>2420</v>
      </c>
      <c r="H321" s="15" t="e">
        <v>#N/A</v>
      </c>
      <c r="I321" s="16" t="e">
        <v>#N/A</v>
      </c>
      <c r="J321" s="16" t="e">
        <v>#N/A</v>
      </c>
      <c r="K321" s="16" t="e">
        <v>#N/A</v>
      </c>
      <c r="L321" s="16" t="e">
        <v>#N/A</v>
      </c>
      <c r="M321" t="e">
        <v>#N/A</v>
      </c>
    </row>
    <row r="322" spans="1:13" x14ac:dyDescent="0.25">
      <c r="A322" s="15" t="s">
        <v>1018</v>
      </c>
      <c r="B322" s="15" t="s">
        <v>2122</v>
      </c>
      <c r="C322" s="15" t="s">
        <v>2368</v>
      </c>
      <c r="D322" s="61">
        <v>1.1634</v>
      </c>
      <c r="E322" s="15" t="s">
        <v>167</v>
      </c>
      <c r="F322" s="15" t="s">
        <v>168</v>
      </c>
      <c r="G322" s="61">
        <v>1.0943000000000001</v>
      </c>
      <c r="H322" s="15">
        <v>1.0569</v>
      </c>
      <c r="I322" s="16">
        <v>1.0953999999999999</v>
      </c>
      <c r="J322" s="16">
        <v>1.0510000000000002</v>
      </c>
      <c r="K322" s="16">
        <v>1.0998000000000001</v>
      </c>
      <c r="L322" s="16">
        <v>1.1501000000000001</v>
      </c>
      <c r="M322">
        <v>1.0367</v>
      </c>
    </row>
    <row r="323" spans="1:13" x14ac:dyDescent="0.25">
      <c r="A323" s="15" t="s">
        <v>1019</v>
      </c>
      <c r="B323" s="15" t="s">
        <v>2038</v>
      </c>
      <c r="C323" s="15" t="s">
        <v>225</v>
      </c>
      <c r="D323" s="61">
        <v>0.83230000000000004</v>
      </c>
      <c r="E323" s="15" t="s">
        <v>121</v>
      </c>
      <c r="F323" s="15" t="s">
        <v>122</v>
      </c>
      <c r="G323" s="61">
        <v>0.84140000000000004</v>
      </c>
      <c r="H323" s="15">
        <v>0.86209999999999998</v>
      </c>
      <c r="I323" s="16">
        <v>0.85150000000000003</v>
      </c>
      <c r="J323" s="16">
        <v>0.87609999999999999</v>
      </c>
      <c r="K323" s="16">
        <v>0.8891</v>
      </c>
      <c r="L323" s="16">
        <v>0.84260000000000002</v>
      </c>
      <c r="M323">
        <v>0.88490000000000002</v>
      </c>
    </row>
    <row r="324" spans="1:13" x14ac:dyDescent="0.25">
      <c r="A324" s="15" t="s">
        <v>1020</v>
      </c>
      <c r="B324" s="15" t="s">
        <v>2123</v>
      </c>
      <c r="C324" s="15" t="s">
        <v>310</v>
      </c>
      <c r="D324" s="61">
        <v>0.78790000000000004</v>
      </c>
      <c r="E324" s="15" t="s">
        <v>201</v>
      </c>
      <c r="F324" s="15" t="s">
        <v>193</v>
      </c>
      <c r="G324" s="61">
        <v>0.77610000000000001</v>
      </c>
      <c r="H324" s="15">
        <v>0.79930000000000001</v>
      </c>
      <c r="I324" s="16">
        <v>0.79990000000000006</v>
      </c>
      <c r="J324" s="16">
        <v>0.79770000000000008</v>
      </c>
      <c r="K324" s="16">
        <v>0.79520000000000002</v>
      </c>
      <c r="L324" s="16">
        <v>0.78200000000000003</v>
      </c>
      <c r="M324">
        <v>0.78549999999999998</v>
      </c>
    </row>
    <row r="325" spans="1:13" x14ac:dyDescent="0.25">
      <c r="A325" s="15" t="s">
        <v>1021</v>
      </c>
      <c r="B325" s="15" t="s">
        <v>2124</v>
      </c>
      <c r="C325" s="15" t="s">
        <v>311</v>
      </c>
      <c r="D325" s="61">
        <v>0.89059999999999995</v>
      </c>
      <c r="E325" s="15" t="s">
        <v>201</v>
      </c>
      <c r="F325" s="15" t="s">
        <v>193</v>
      </c>
      <c r="G325" s="61">
        <v>0.83050000000000002</v>
      </c>
      <c r="H325" s="15">
        <v>0.79179999999999995</v>
      </c>
      <c r="I325" s="16">
        <v>0.79430000000000001</v>
      </c>
      <c r="J325" s="16">
        <v>0.82750000000000001</v>
      </c>
      <c r="K325" s="16">
        <v>0.76350000000000007</v>
      </c>
      <c r="L325" s="16">
        <v>0.75319999999999998</v>
      </c>
      <c r="M325">
        <v>0.70169999999999999</v>
      </c>
    </row>
    <row r="326" spans="1:13" x14ac:dyDescent="0.25">
      <c r="A326" s="15" t="s">
        <v>1022</v>
      </c>
      <c r="B326" s="15" t="s">
        <v>2024</v>
      </c>
      <c r="C326" s="15" t="s">
        <v>215</v>
      </c>
      <c r="D326" s="61">
        <v>0.80740000000000001</v>
      </c>
      <c r="E326" s="15" t="s">
        <v>178</v>
      </c>
      <c r="F326" s="15" t="s">
        <v>179</v>
      </c>
      <c r="G326" s="61">
        <v>0.86250000000000004</v>
      </c>
      <c r="H326" s="15">
        <v>0.88219999999999998</v>
      </c>
      <c r="I326" s="16">
        <v>0.88690000000000002</v>
      </c>
      <c r="J326" s="16">
        <v>0.91360000000000008</v>
      </c>
      <c r="K326" s="16">
        <v>0.85130000000000006</v>
      </c>
      <c r="L326" s="16">
        <v>0.89550000000000007</v>
      </c>
      <c r="M326">
        <v>0.92469999999999997</v>
      </c>
    </row>
    <row r="327" spans="1:13" x14ac:dyDescent="0.25">
      <c r="A327" s="15" t="s">
        <v>1023</v>
      </c>
      <c r="B327" s="15" t="s">
        <v>2125</v>
      </c>
      <c r="C327" s="15" t="s">
        <v>312</v>
      </c>
      <c r="D327" s="61">
        <v>0.84630000000000005</v>
      </c>
      <c r="E327" s="15" t="s">
        <v>261</v>
      </c>
      <c r="F327" s="15" t="s">
        <v>262</v>
      </c>
      <c r="G327" s="61">
        <v>0.82300000000000006</v>
      </c>
      <c r="H327" s="15">
        <v>0.81859999999999999</v>
      </c>
      <c r="I327" s="16">
        <v>0.83379999999999999</v>
      </c>
      <c r="J327" s="16">
        <v>0.83650000000000002</v>
      </c>
      <c r="K327" s="16">
        <v>0.84160000000000001</v>
      </c>
      <c r="L327" s="16">
        <v>0.86230000000000007</v>
      </c>
      <c r="M327">
        <v>0.83</v>
      </c>
    </row>
    <row r="328" spans="1:13" x14ac:dyDescent="0.25">
      <c r="A328" s="15" t="s">
        <v>1024</v>
      </c>
      <c r="B328" s="15" t="s">
        <v>2012</v>
      </c>
      <c r="C328" s="15" t="s">
        <v>200</v>
      </c>
      <c r="D328" s="61">
        <v>0.83650000000000002</v>
      </c>
      <c r="E328" s="15" t="s">
        <v>201</v>
      </c>
      <c r="F328" s="15" t="s">
        <v>193</v>
      </c>
      <c r="G328" s="61">
        <v>0.82000000000000006</v>
      </c>
      <c r="H328" s="15">
        <v>0.8276</v>
      </c>
      <c r="I328" s="16">
        <v>0.85</v>
      </c>
      <c r="J328" s="16">
        <v>0.86699999999999999</v>
      </c>
      <c r="K328" s="16">
        <v>0.87530000000000008</v>
      </c>
      <c r="L328" s="16">
        <v>0.8822000000000001</v>
      </c>
      <c r="M328">
        <v>0.88600000000000001</v>
      </c>
    </row>
    <row r="329" spans="1:13" x14ac:dyDescent="0.25">
      <c r="A329" s="15" t="s">
        <v>1025</v>
      </c>
      <c r="B329" s="15" t="s">
        <v>2100</v>
      </c>
      <c r="C329" s="15" t="s">
        <v>286</v>
      </c>
      <c r="D329" s="61">
        <v>0.74029999999999996</v>
      </c>
      <c r="E329" s="15" t="s">
        <v>145</v>
      </c>
      <c r="F329" s="15" t="s">
        <v>146</v>
      </c>
      <c r="G329" s="61">
        <v>0.72689999999999999</v>
      </c>
      <c r="H329" s="15">
        <v>0.70140000000000002</v>
      </c>
      <c r="I329" s="16">
        <v>0.73370000000000002</v>
      </c>
      <c r="J329" s="16">
        <v>0.75240000000000007</v>
      </c>
      <c r="K329" s="16">
        <v>0.76800000000000002</v>
      </c>
      <c r="L329" s="16">
        <v>0.76780000000000004</v>
      </c>
      <c r="M329">
        <v>0.76470000000000005</v>
      </c>
    </row>
    <row r="330" spans="1:13" x14ac:dyDescent="0.25">
      <c r="A330" s="15" t="s">
        <v>1026</v>
      </c>
      <c r="B330" s="15" t="s">
        <v>2126</v>
      </c>
      <c r="C330" s="15" t="s">
        <v>647</v>
      </c>
      <c r="D330" s="61">
        <v>1.1520999999999999</v>
      </c>
      <c r="E330" s="15" t="s">
        <v>204</v>
      </c>
      <c r="F330" s="15" t="s">
        <v>205</v>
      </c>
      <c r="G330" s="61">
        <v>1.1012</v>
      </c>
      <c r="H330" s="15">
        <v>1.1281000000000001</v>
      </c>
      <c r="I330" s="16">
        <v>1.1382000000000001</v>
      </c>
      <c r="J330" s="16">
        <v>1.1449</v>
      </c>
      <c r="K330" s="16">
        <v>1.1625000000000001</v>
      </c>
      <c r="L330" s="16">
        <v>1.1669</v>
      </c>
      <c r="M330">
        <v>1.1947000000000001</v>
      </c>
    </row>
    <row r="331" spans="1:13" x14ac:dyDescent="0.25">
      <c r="A331" s="15" t="s">
        <v>1027</v>
      </c>
      <c r="B331" s="15" t="s">
        <v>2113</v>
      </c>
      <c r="C331" s="15" t="s">
        <v>313</v>
      </c>
      <c r="D331" s="61">
        <v>0.82410000000000005</v>
      </c>
      <c r="E331" s="15" t="s">
        <v>159</v>
      </c>
      <c r="F331" s="15" t="s">
        <v>160</v>
      </c>
      <c r="G331" s="61">
        <v>0.84760000000000002</v>
      </c>
      <c r="H331" s="15">
        <v>0.84179999999999999</v>
      </c>
      <c r="I331" s="16">
        <v>0.83679999999999999</v>
      </c>
      <c r="J331" s="16">
        <v>0.85750000000000004</v>
      </c>
      <c r="K331" s="16">
        <v>0.84200000000000008</v>
      </c>
      <c r="L331" s="16">
        <v>0.8639</v>
      </c>
      <c r="M331">
        <v>0.86890000000000001</v>
      </c>
    </row>
    <row r="332" spans="1:13" x14ac:dyDescent="0.25">
      <c r="A332" s="15" t="s">
        <v>1028</v>
      </c>
      <c r="B332" s="15" t="s">
        <v>1964</v>
      </c>
      <c r="C332" s="15" t="s">
        <v>2342</v>
      </c>
      <c r="D332" s="61">
        <v>1.0310999999999999</v>
      </c>
      <c r="E332" s="15" t="s">
        <v>121</v>
      </c>
      <c r="F332" s="15" t="s">
        <v>122</v>
      </c>
      <c r="G332" s="61" t="s">
        <v>2420</v>
      </c>
      <c r="H332" s="15" t="e">
        <v>#N/A</v>
      </c>
      <c r="I332" s="16" t="e">
        <v>#N/A</v>
      </c>
      <c r="J332" s="16" t="e">
        <v>#N/A</v>
      </c>
      <c r="K332" s="16" t="e">
        <v>#N/A</v>
      </c>
      <c r="L332" s="16" t="e">
        <v>#N/A</v>
      </c>
      <c r="M332" t="e">
        <v>#N/A</v>
      </c>
    </row>
    <row r="333" spans="1:13" x14ac:dyDescent="0.25">
      <c r="A333" s="15" t="s">
        <v>1029</v>
      </c>
      <c r="B333" s="15" t="s">
        <v>2127</v>
      </c>
      <c r="C333" s="15" t="s">
        <v>314</v>
      </c>
      <c r="D333" s="61">
        <v>0.95350000000000001</v>
      </c>
      <c r="E333" s="15" t="s">
        <v>151</v>
      </c>
      <c r="F333" s="15" t="s">
        <v>152</v>
      </c>
      <c r="G333" s="61">
        <v>0.98370000000000002</v>
      </c>
      <c r="H333" s="15">
        <v>0.99250000000000005</v>
      </c>
      <c r="I333" s="16">
        <v>0.98470000000000002</v>
      </c>
      <c r="J333" s="16">
        <v>1.0391000000000001</v>
      </c>
      <c r="K333" s="16">
        <v>1.0217000000000001</v>
      </c>
      <c r="L333" s="16">
        <v>1.0199</v>
      </c>
      <c r="M333">
        <v>1.0078</v>
      </c>
    </row>
    <row r="334" spans="1:13" x14ac:dyDescent="0.25">
      <c r="A334" s="15" t="s">
        <v>1030</v>
      </c>
      <c r="B334" s="15" t="s">
        <v>2128</v>
      </c>
      <c r="C334" s="15" t="s">
        <v>315</v>
      </c>
      <c r="D334" s="61">
        <v>0.87929999999999997</v>
      </c>
      <c r="E334" s="15" t="s">
        <v>115</v>
      </c>
      <c r="F334" s="15" t="s">
        <v>116</v>
      </c>
      <c r="G334" s="61">
        <v>0.8115</v>
      </c>
      <c r="H334" s="15">
        <v>0.81689999999999996</v>
      </c>
      <c r="I334" s="16">
        <v>0.85019999999999996</v>
      </c>
      <c r="J334" s="16">
        <v>0.78220000000000001</v>
      </c>
      <c r="K334" s="16">
        <v>0.84340000000000004</v>
      </c>
      <c r="L334" s="16">
        <v>0.79830000000000001</v>
      </c>
      <c r="M334">
        <v>0.80149999999999999</v>
      </c>
    </row>
    <row r="335" spans="1:13" x14ac:dyDescent="0.25">
      <c r="A335" s="15" t="s">
        <v>1031</v>
      </c>
      <c r="B335" s="15" t="s">
        <v>2129</v>
      </c>
      <c r="C335" s="15" t="s">
        <v>2369</v>
      </c>
      <c r="D335" s="61">
        <v>1.0098</v>
      </c>
      <c r="E335" s="15" t="s">
        <v>171</v>
      </c>
      <c r="F335" s="15" t="s">
        <v>172</v>
      </c>
      <c r="G335" s="61">
        <v>0.99520000000000008</v>
      </c>
      <c r="H335" s="15">
        <v>1.0533999999999999</v>
      </c>
      <c r="I335" s="16">
        <v>1.0604</v>
      </c>
      <c r="J335" s="16">
        <v>1.1087</v>
      </c>
      <c r="K335" s="16">
        <v>1.1147</v>
      </c>
      <c r="L335" s="16">
        <v>1.0521</v>
      </c>
      <c r="M335">
        <v>1.0490999999999999</v>
      </c>
    </row>
    <row r="336" spans="1:13" x14ac:dyDescent="0.25">
      <c r="A336" s="15" t="s">
        <v>1032</v>
      </c>
      <c r="B336" s="15" t="s">
        <v>2130</v>
      </c>
      <c r="C336" s="15" t="s">
        <v>316</v>
      </c>
      <c r="D336" s="61">
        <v>0.90949999999999998</v>
      </c>
      <c r="E336" s="15" t="s">
        <v>104</v>
      </c>
      <c r="F336" s="15" t="s">
        <v>105</v>
      </c>
      <c r="G336" s="61">
        <v>0.9486</v>
      </c>
      <c r="H336" s="15">
        <v>0.97089999999999999</v>
      </c>
      <c r="I336" s="16">
        <v>0.96199999999999997</v>
      </c>
      <c r="J336" s="16">
        <v>0.92290000000000005</v>
      </c>
      <c r="K336" s="16">
        <v>0.95720000000000005</v>
      </c>
      <c r="L336" s="16">
        <v>0.9385</v>
      </c>
      <c r="M336">
        <v>0.93610000000000004</v>
      </c>
    </row>
    <row r="337" spans="1:13" x14ac:dyDescent="0.25">
      <c r="A337" s="15" t="s">
        <v>1033</v>
      </c>
      <c r="B337" s="15" t="s">
        <v>2074</v>
      </c>
      <c r="C337" s="15" t="s">
        <v>2360</v>
      </c>
      <c r="D337" s="61">
        <v>0.89529999999999998</v>
      </c>
      <c r="E337" s="15" t="s">
        <v>115</v>
      </c>
      <c r="F337" s="15" t="s">
        <v>116</v>
      </c>
      <c r="G337" s="61">
        <v>0.87120000000000009</v>
      </c>
      <c r="H337" s="15">
        <v>0.89910000000000001</v>
      </c>
      <c r="I337" s="16">
        <v>0.89080000000000004</v>
      </c>
      <c r="J337" s="16">
        <v>0.87960000000000005</v>
      </c>
      <c r="K337" s="16" t="s">
        <v>635</v>
      </c>
      <c r="L337" s="16" t="s">
        <v>635</v>
      </c>
      <c r="M337" t="s">
        <v>635</v>
      </c>
    </row>
    <row r="338" spans="1:13" x14ac:dyDescent="0.25">
      <c r="A338" s="15" t="s">
        <v>1034</v>
      </c>
      <c r="B338" s="15" t="s">
        <v>2131</v>
      </c>
      <c r="C338" s="15" t="s">
        <v>317</v>
      </c>
      <c r="D338" s="61">
        <v>0.92220000000000002</v>
      </c>
      <c r="E338" s="15" t="s">
        <v>318</v>
      </c>
      <c r="F338" s="15" t="s">
        <v>276</v>
      </c>
      <c r="G338" s="61">
        <v>0.86680000000000001</v>
      </c>
      <c r="H338" s="15">
        <v>0.8891</v>
      </c>
      <c r="I338" s="16">
        <v>0.85919999999999996</v>
      </c>
      <c r="J338" s="16">
        <v>0.83320000000000005</v>
      </c>
      <c r="K338" s="16">
        <v>0.86399999999999999</v>
      </c>
      <c r="L338" s="16">
        <v>0.84700000000000009</v>
      </c>
      <c r="M338">
        <v>0.85809999999999997</v>
      </c>
    </row>
    <row r="339" spans="1:13" x14ac:dyDescent="0.25">
      <c r="A339" s="15" t="s">
        <v>1035</v>
      </c>
      <c r="B339" s="15" t="s">
        <v>1985</v>
      </c>
      <c r="C339" s="15" t="s">
        <v>2344</v>
      </c>
      <c r="D339" s="61">
        <v>0.86990000000000001</v>
      </c>
      <c r="E339" s="15" t="s">
        <v>137</v>
      </c>
      <c r="F339" s="15" t="s">
        <v>138</v>
      </c>
      <c r="G339" s="61" t="s">
        <v>2420</v>
      </c>
      <c r="H339" s="15" t="e">
        <v>#N/A</v>
      </c>
      <c r="I339" s="16" t="e">
        <v>#N/A</v>
      </c>
      <c r="J339" s="16" t="e">
        <v>#N/A</v>
      </c>
      <c r="K339" s="16" t="e">
        <v>#N/A</v>
      </c>
      <c r="L339" s="16" t="e">
        <v>#N/A</v>
      </c>
      <c r="M339" t="e">
        <v>#N/A</v>
      </c>
    </row>
    <row r="340" spans="1:13" x14ac:dyDescent="0.25">
      <c r="A340" s="15" t="s">
        <v>1036</v>
      </c>
      <c r="B340" s="15" t="s">
        <v>2089</v>
      </c>
      <c r="C340" s="15" t="s">
        <v>278</v>
      </c>
      <c r="D340" s="61">
        <v>0.83450000000000002</v>
      </c>
      <c r="E340" s="15" t="s">
        <v>178</v>
      </c>
      <c r="F340" s="15" t="s">
        <v>179</v>
      </c>
      <c r="G340" s="61">
        <v>0.85140000000000005</v>
      </c>
      <c r="H340" s="15">
        <v>0.84389999999999998</v>
      </c>
      <c r="I340" s="16">
        <v>0.85529999999999995</v>
      </c>
      <c r="J340" s="16">
        <v>0.83650000000000002</v>
      </c>
      <c r="K340" s="16">
        <v>0.85250000000000004</v>
      </c>
      <c r="L340" s="16">
        <v>0.8589</v>
      </c>
      <c r="M340">
        <v>0.85809999999999997</v>
      </c>
    </row>
    <row r="341" spans="1:13" x14ac:dyDescent="0.25">
      <c r="A341" s="15" t="s">
        <v>1037</v>
      </c>
      <c r="B341" s="15" t="s">
        <v>1977</v>
      </c>
      <c r="C341" s="15" t="s">
        <v>155</v>
      </c>
      <c r="D341" s="61">
        <v>1.0563</v>
      </c>
      <c r="E341" s="15" t="s">
        <v>199</v>
      </c>
      <c r="F341" s="15" t="s">
        <v>157</v>
      </c>
      <c r="G341" s="61">
        <v>1.0647</v>
      </c>
      <c r="H341" s="15">
        <v>1.0754999999999999</v>
      </c>
      <c r="I341" s="16">
        <v>1.0959000000000001</v>
      </c>
      <c r="J341" s="16">
        <v>1.1091</v>
      </c>
      <c r="K341" s="16">
        <v>1.1356000000000002</v>
      </c>
      <c r="L341" s="16">
        <v>1.1206</v>
      </c>
      <c r="M341">
        <v>1.1294999999999999</v>
      </c>
    </row>
    <row r="342" spans="1:13" x14ac:dyDescent="0.25">
      <c r="A342" s="15" t="s">
        <v>1038</v>
      </c>
      <c r="B342" s="15" t="s">
        <v>2132</v>
      </c>
      <c r="C342" s="15" t="s">
        <v>319</v>
      </c>
      <c r="D342" s="61">
        <v>0.88009999999999999</v>
      </c>
      <c r="E342" s="15" t="s">
        <v>368</v>
      </c>
      <c r="F342" s="15" t="s">
        <v>276</v>
      </c>
      <c r="G342" s="61">
        <v>0.87360000000000004</v>
      </c>
      <c r="H342" s="15">
        <v>0.83740000000000003</v>
      </c>
      <c r="I342" s="16">
        <v>0.83989999999999998</v>
      </c>
      <c r="J342" s="16">
        <v>0.84400000000000008</v>
      </c>
      <c r="K342" s="16">
        <v>0.84820000000000007</v>
      </c>
      <c r="L342" s="16">
        <v>0.8508</v>
      </c>
      <c r="M342">
        <v>0.84470000000000001</v>
      </c>
    </row>
    <row r="343" spans="1:13" x14ac:dyDescent="0.25">
      <c r="A343" s="15" t="s">
        <v>1039</v>
      </c>
      <c r="B343" s="15" t="s">
        <v>2133</v>
      </c>
      <c r="C343" s="15" t="s">
        <v>320</v>
      </c>
      <c r="D343" s="61">
        <v>0.87929999999999997</v>
      </c>
      <c r="E343" s="15" t="s">
        <v>196</v>
      </c>
      <c r="F343" s="15" t="s">
        <v>197</v>
      </c>
      <c r="G343" s="61">
        <v>0.87060000000000004</v>
      </c>
      <c r="H343" s="15">
        <v>0.86419999999999997</v>
      </c>
      <c r="I343" s="16">
        <v>0.89170000000000005</v>
      </c>
      <c r="J343" s="16">
        <v>0.88890000000000002</v>
      </c>
      <c r="K343" s="16">
        <v>0.92170000000000007</v>
      </c>
      <c r="L343" s="16">
        <v>0.92570000000000008</v>
      </c>
      <c r="M343">
        <v>0.93069999999999997</v>
      </c>
    </row>
    <row r="344" spans="1:13" x14ac:dyDescent="0.25">
      <c r="A344" s="15" t="s">
        <v>1040</v>
      </c>
      <c r="B344" s="15" t="s">
        <v>2104</v>
      </c>
      <c r="C344" s="15" t="s">
        <v>292</v>
      </c>
      <c r="D344" s="61">
        <v>0.78580000000000005</v>
      </c>
      <c r="E344" s="15" t="s">
        <v>192</v>
      </c>
      <c r="F344" s="15" t="s">
        <v>149</v>
      </c>
      <c r="G344" s="61">
        <v>0.75970000000000004</v>
      </c>
      <c r="H344" s="15">
        <v>0.75639999999999996</v>
      </c>
      <c r="I344" s="16">
        <v>0.76400000000000001</v>
      </c>
      <c r="J344" s="16">
        <v>0.78060000000000007</v>
      </c>
      <c r="K344" s="16">
        <v>0.79339999999999999</v>
      </c>
      <c r="L344" s="16">
        <v>0.78950000000000009</v>
      </c>
      <c r="M344">
        <v>0.84089999999999998</v>
      </c>
    </row>
    <row r="345" spans="1:13" x14ac:dyDescent="0.25">
      <c r="A345" s="15" t="s">
        <v>1041</v>
      </c>
      <c r="B345" s="15" t="s">
        <v>2117</v>
      </c>
      <c r="C345" s="15" t="s">
        <v>304</v>
      </c>
      <c r="D345" s="61">
        <v>0.96730000000000005</v>
      </c>
      <c r="E345" s="15" t="s">
        <v>159</v>
      </c>
      <c r="F345" s="15" t="s">
        <v>160</v>
      </c>
      <c r="G345" s="61">
        <v>0.96250000000000002</v>
      </c>
      <c r="H345" s="15">
        <v>0.96879999999999999</v>
      </c>
      <c r="I345" s="16">
        <v>0.96989999999999998</v>
      </c>
      <c r="J345" s="16">
        <v>0.97440000000000004</v>
      </c>
      <c r="K345" s="16">
        <v>0.97470000000000001</v>
      </c>
      <c r="L345" s="16">
        <v>0.98620000000000008</v>
      </c>
      <c r="M345">
        <v>0.98480000000000001</v>
      </c>
    </row>
    <row r="346" spans="1:13" x14ac:dyDescent="0.25">
      <c r="A346" s="15" t="s">
        <v>1042</v>
      </c>
      <c r="B346" s="15" t="s">
        <v>2118</v>
      </c>
      <c r="C346" s="15" t="s">
        <v>306</v>
      </c>
      <c r="D346" s="61">
        <v>0.95860000000000001</v>
      </c>
      <c r="E346" s="15" t="s">
        <v>156</v>
      </c>
      <c r="F346" s="15" t="s">
        <v>157</v>
      </c>
      <c r="G346" s="61">
        <v>0.98430000000000006</v>
      </c>
      <c r="H346" s="15">
        <v>1.0586</v>
      </c>
      <c r="I346" s="16">
        <v>1.0294000000000001</v>
      </c>
      <c r="J346" s="16">
        <v>1.0274000000000001</v>
      </c>
      <c r="K346" s="16">
        <v>1.0573000000000001</v>
      </c>
      <c r="L346" s="16">
        <v>1.0730999999999999</v>
      </c>
      <c r="M346">
        <v>1.1173999999999999</v>
      </c>
    </row>
    <row r="347" spans="1:13" x14ac:dyDescent="0.25">
      <c r="A347" s="15" t="s">
        <v>1043</v>
      </c>
      <c r="B347" s="15" t="s">
        <v>2134</v>
      </c>
      <c r="C347" s="15" t="s">
        <v>321</v>
      </c>
      <c r="D347" s="61">
        <v>0.82299999999999995</v>
      </c>
      <c r="E347" s="15" t="s">
        <v>109</v>
      </c>
      <c r="F347" s="15" t="s">
        <v>110</v>
      </c>
      <c r="G347" s="61">
        <v>0.81230000000000002</v>
      </c>
      <c r="H347" s="15">
        <v>0.8004</v>
      </c>
      <c r="I347" s="16">
        <v>0.79879999999999995</v>
      </c>
      <c r="J347" s="16">
        <v>0.79520000000000002</v>
      </c>
      <c r="K347" s="16">
        <v>0.79590000000000005</v>
      </c>
      <c r="L347" s="16">
        <v>0.7802</v>
      </c>
      <c r="M347">
        <v>0.7954</v>
      </c>
    </row>
    <row r="348" spans="1:13" x14ac:dyDescent="0.25">
      <c r="A348" s="15" t="s">
        <v>1044</v>
      </c>
      <c r="B348" s="15" t="s">
        <v>2130</v>
      </c>
      <c r="C348" s="15" t="s">
        <v>316</v>
      </c>
      <c r="D348" s="61">
        <v>0.90949999999999998</v>
      </c>
      <c r="E348" s="15" t="s">
        <v>104</v>
      </c>
      <c r="F348" s="15" t="s">
        <v>105</v>
      </c>
      <c r="G348" s="61">
        <v>0.9486</v>
      </c>
      <c r="H348" s="15">
        <v>0.97089999999999999</v>
      </c>
      <c r="I348" s="16">
        <v>0.96199999999999997</v>
      </c>
      <c r="J348" s="16">
        <v>0.92290000000000005</v>
      </c>
      <c r="K348" s="16">
        <v>0.95720000000000005</v>
      </c>
      <c r="L348" s="16">
        <v>0.9385</v>
      </c>
      <c r="M348">
        <v>0.93610000000000004</v>
      </c>
    </row>
    <row r="349" spans="1:13" x14ac:dyDescent="0.25">
      <c r="A349" s="15" t="s">
        <v>1045</v>
      </c>
      <c r="B349" s="15" t="s">
        <v>2135</v>
      </c>
      <c r="C349" s="15" t="s">
        <v>322</v>
      </c>
      <c r="D349" s="61">
        <v>0.95709999999999995</v>
      </c>
      <c r="E349" s="15" t="s">
        <v>115</v>
      </c>
      <c r="F349" s="15" t="s">
        <v>116</v>
      </c>
      <c r="G349" s="61">
        <v>0.95710000000000006</v>
      </c>
      <c r="H349" s="15">
        <v>0.92989999999999995</v>
      </c>
      <c r="I349" s="16">
        <v>0.91900000000000004</v>
      </c>
      <c r="J349" s="16">
        <v>0.92490000000000006</v>
      </c>
      <c r="K349" s="16">
        <v>0.91239999999999999</v>
      </c>
      <c r="L349" s="16">
        <v>0.90010000000000001</v>
      </c>
      <c r="M349">
        <v>0.87390000000000001</v>
      </c>
    </row>
    <row r="350" spans="1:13" x14ac:dyDescent="0.25">
      <c r="A350" s="15" t="s">
        <v>1046</v>
      </c>
      <c r="B350" s="15" t="s">
        <v>2077</v>
      </c>
      <c r="C350" s="15" t="s">
        <v>263</v>
      </c>
      <c r="D350" s="61">
        <v>0.93589999999999995</v>
      </c>
      <c r="E350" s="15" t="s">
        <v>145</v>
      </c>
      <c r="F350" s="15" t="s">
        <v>146</v>
      </c>
      <c r="G350" s="61">
        <v>0.87820000000000009</v>
      </c>
      <c r="H350" s="15">
        <v>0.86499999999999999</v>
      </c>
      <c r="I350" s="16">
        <v>0.87209999999999999</v>
      </c>
      <c r="J350" s="16">
        <v>0.88340000000000007</v>
      </c>
      <c r="K350" s="16">
        <v>0.8841</v>
      </c>
      <c r="L350" s="16">
        <v>0.88919999999999999</v>
      </c>
      <c r="M350">
        <v>0.89600000000000002</v>
      </c>
    </row>
    <row r="351" spans="1:13" x14ac:dyDescent="0.25">
      <c r="A351" s="15" t="s">
        <v>1047</v>
      </c>
      <c r="B351" s="15" t="s">
        <v>2135</v>
      </c>
      <c r="C351" s="15" t="s">
        <v>322</v>
      </c>
      <c r="D351" s="61">
        <v>0.95709999999999995</v>
      </c>
      <c r="E351" s="15" t="s">
        <v>115</v>
      </c>
      <c r="F351" s="15" t="s">
        <v>116</v>
      </c>
      <c r="G351" s="61">
        <v>0.95710000000000006</v>
      </c>
      <c r="H351" s="15">
        <v>0.92989999999999995</v>
      </c>
      <c r="I351" s="16">
        <v>0.91900000000000004</v>
      </c>
      <c r="J351" s="16">
        <v>0.92490000000000006</v>
      </c>
      <c r="K351" s="16">
        <v>0.91239999999999999</v>
      </c>
      <c r="L351" s="16">
        <v>0.90010000000000001</v>
      </c>
      <c r="M351">
        <v>0.87390000000000001</v>
      </c>
    </row>
    <row r="352" spans="1:13" x14ac:dyDescent="0.25">
      <c r="A352" s="15" t="s">
        <v>1048</v>
      </c>
      <c r="B352" s="15" t="s">
        <v>2136</v>
      </c>
      <c r="C352" s="15" t="s">
        <v>323</v>
      </c>
      <c r="D352" s="61">
        <v>0.85150000000000003</v>
      </c>
      <c r="E352" s="15" t="s">
        <v>134</v>
      </c>
      <c r="F352" s="15" t="s">
        <v>135</v>
      </c>
      <c r="G352" s="61">
        <v>0.85550000000000004</v>
      </c>
      <c r="H352" s="15">
        <v>0.88029999999999997</v>
      </c>
      <c r="I352" s="16">
        <v>0.84460000000000002</v>
      </c>
      <c r="J352" s="16">
        <v>0.85350000000000004</v>
      </c>
      <c r="K352" s="16">
        <v>0.87870000000000004</v>
      </c>
      <c r="L352" s="16">
        <v>0.87830000000000008</v>
      </c>
      <c r="M352">
        <v>0.81569999999999998</v>
      </c>
    </row>
    <row r="353" spans="1:13" x14ac:dyDescent="0.25">
      <c r="A353" s="15" t="s">
        <v>1049</v>
      </c>
      <c r="B353" s="15" t="s">
        <v>2137</v>
      </c>
      <c r="C353" s="15" t="s">
        <v>2370</v>
      </c>
      <c r="D353" s="61">
        <v>0.91659999999999997</v>
      </c>
      <c r="E353" s="15" t="s">
        <v>229</v>
      </c>
      <c r="F353" s="15" t="s">
        <v>230</v>
      </c>
      <c r="G353" s="61">
        <v>0.89560000000000006</v>
      </c>
      <c r="H353" s="15">
        <v>0.90539999999999998</v>
      </c>
      <c r="I353" s="16">
        <v>0.91810000000000003</v>
      </c>
      <c r="J353" s="16">
        <v>0.8962</v>
      </c>
      <c r="K353" s="16">
        <v>0.90040000000000009</v>
      </c>
      <c r="L353" s="16">
        <v>0.91100000000000003</v>
      </c>
      <c r="M353">
        <v>0.91910000000000003</v>
      </c>
    </row>
    <row r="354" spans="1:13" x14ac:dyDescent="0.25">
      <c r="A354" s="15" t="s">
        <v>1050</v>
      </c>
      <c r="B354" s="15" t="s">
        <v>1997</v>
      </c>
      <c r="C354" s="15" t="s">
        <v>2348</v>
      </c>
      <c r="D354" s="61">
        <v>1.0210999999999999</v>
      </c>
      <c r="E354" s="15" t="s">
        <v>178</v>
      </c>
      <c r="F354" s="15" t="s">
        <v>179</v>
      </c>
      <c r="G354" s="61" t="s">
        <v>2420</v>
      </c>
      <c r="H354" s="15" t="e">
        <v>#N/A</v>
      </c>
      <c r="I354" s="16" t="e">
        <v>#N/A</v>
      </c>
      <c r="J354" s="16" t="e">
        <v>#N/A</v>
      </c>
      <c r="K354" s="16" t="e">
        <v>#N/A</v>
      </c>
      <c r="L354" s="16" t="e">
        <v>#N/A</v>
      </c>
      <c r="M354" t="e">
        <v>#N/A</v>
      </c>
    </row>
    <row r="355" spans="1:13" x14ac:dyDescent="0.25">
      <c r="A355" s="15" t="s">
        <v>1051</v>
      </c>
      <c r="B355" s="15" t="s">
        <v>1997</v>
      </c>
      <c r="C355" s="15" t="s">
        <v>2348</v>
      </c>
      <c r="D355" s="61">
        <v>1.0210999999999999</v>
      </c>
      <c r="E355" s="15" t="s">
        <v>178</v>
      </c>
      <c r="F355" s="15" t="s">
        <v>179</v>
      </c>
      <c r="G355" s="61" t="s">
        <v>2420</v>
      </c>
      <c r="H355" s="15" t="e">
        <v>#N/A</v>
      </c>
      <c r="I355" s="16" t="e">
        <v>#N/A</v>
      </c>
      <c r="J355" s="16" t="e">
        <v>#N/A</v>
      </c>
      <c r="K355" s="16" t="e">
        <v>#N/A</v>
      </c>
      <c r="L355" s="16" t="e">
        <v>#N/A</v>
      </c>
      <c r="M355" t="e">
        <v>#N/A</v>
      </c>
    </row>
    <row r="356" spans="1:13" x14ac:dyDescent="0.25">
      <c r="A356" s="15" t="s">
        <v>1052</v>
      </c>
      <c r="B356" s="15" t="s">
        <v>2138</v>
      </c>
      <c r="C356" s="15" t="s">
        <v>324</v>
      </c>
      <c r="D356" s="61">
        <v>1.008</v>
      </c>
      <c r="E356" s="15" t="s">
        <v>124</v>
      </c>
      <c r="F356" s="15" t="s">
        <v>125</v>
      </c>
      <c r="G356" s="61">
        <v>1.0282</v>
      </c>
      <c r="H356" s="15">
        <v>1.0341</v>
      </c>
      <c r="I356" s="16">
        <v>1.0232000000000001</v>
      </c>
      <c r="J356" s="16">
        <v>1.0559000000000001</v>
      </c>
      <c r="K356" s="16">
        <v>1.0502</v>
      </c>
      <c r="L356" s="16">
        <v>1.0491000000000001</v>
      </c>
      <c r="M356">
        <v>1.0086999999999999</v>
      </c>
    </row>
    <row r="357" spans="1:13" x14ac:dyDescent="0.25">
      <c r="A357" s="15" t="s">
        <v>1053</v>
      </c>
      <c r="B357" s="15" t="s">
        <v>1974</v>
      </c>
      <c r="C357" s="15" t="s">
        <v>147</v>
      </c>
      <c r="D357" s="61">
        <v>0.86809999999999998</v>
      </c>
      <c r="E357" s="15" t="s">
        <v>192</v>
      </c>
      <c r="F357" s="15" t="s">
        <v>149</v>
      </c>
      <c r="G357" s="61">
        <v>0.86210000000000009</v>
      </c>
      <c r="H357" s="15">
        <v>0.89790000000000003</v>
      </c>
      <c r="I357" s="16">
        <v>0.93210000000000004</v>
      </c>
      <c r="J357" s="16">
        <v>0.94720000000000004</v>
      </c>
      <c r="K357" s="16">
        <v>0.94910000000000005</v>
      </c>
      <c r="L357" s="16">
        <v>0.93690000000000007</v>
      </c>
      <c r="M357">
        <v>0.95099999999999996</v>
      </c>
    </row>
    <row r="358" spans="1:13" x14ac:dyDescent="0.25">
      <c r="A358" s="15" t="s">
        <v>1054</v>
      </c>
      <c r="B358" s="15" t="s">
        <v>2037</v>
      </c>
      <c r="C358" s="15" t="s">
        <v>224</v>
      </c>
      <c r="D358" s="61">
        <v>0.84740000000000004</v>
      </c>
      <c r="E358" s="15" t="s">
        <v>96</v>
      </c>
      <c r="F358" s="15" t="s">
        <v>97</v>
      </c>
      <c r="G358" s="61">
        <v>0.80290000000000006</v>
      </c>
      <c r="H358" s="15">
        <v>0.85019999999999996</v>
      </c>
      <c r="I358" s="16">
        <v>0.80930000000000002</v>
      </c>
      <c r="J358" s="16">
        <v>0.82169999999999999</v>
      </c>
      <c r="K358" s="16">
        <v>0.80470000000000008</v>
      </c>
      <c r="L358" s="16">
        <v>0.84650000000000003</v>
      </c>
      <c r="M358">
        <v>0.86860000000000004</v>
      </c>
    </row>
    <row r="359" spans="1:13" x14ac:dyDescent="0.25">
      <c r="A359" s="15" t="s">
        <v>1055</v>
      </c>
      <c r="B359" s="15" t="s">
        <v>2012</v>
      </c>
      <c r="C359" s="15" t="s">
        <v>200</v>
      </c>
      <c r="D359" s="61">
        <v>0.83650000000000002</v>
      </c>
      <c r="E359" s="15" t="s">
        <v>309</v>
      </c>
      <c r="F359" s="15" t="s">
        <v>202</v>
      </c>
      <c r="G359" s="61">
        <v>0.82000000000000006</v>
      </c>
      <c r="H359" s="15">
        <v>0.8276</v>
      </c>
      <c r="I359" s="16">
        <v>0.85</v>
      </c>
      <c r="J359" s="16">
        <v>0.86699999999999999</v>
      </c>
      <c r="K359" s="16">
        <v>0.87530000000000008</v>
      </c>
      <c r="L359" s="16">
        <v>0.8822000000000001</v>
      </c>
      <c r="M359">
        <v>0.88600000000000001</v>
      </c>
    </row>
    <row r="360" spans="1:13" x14ac:dyDescent="0.25">
      <c r="A360" s="15" t="s">
        <v>1056</v>
      </c>
      <c r="B360" s="15" t="s">
        <v>2033</v>
      </c>
      <c r="C360" s="15" t="s">
        <v>221</v>
      </c>
      <c r="D360" s="61">
        <v>0.93310000000000004</v>
      </c>
      <c r="E360" s="15" t="s">
        <v>131</v>
      </c>
      <c r="F360" s="15" t="s">
        <v>132</v>
      </c>
      <c r="G360" s="61">
        <v>0.9103</v>
      </c>
      <c r="H360" s="15">
        <v>0.92659999999999998</v>
      </c>
      <c r="I360" s="16">
        <v>0.94240000000000002</v>
      </c>
      <c r="J360" s="16">
        <v>0.94610000000000005</v>
      </c>
      <c r="K360" s="16">
        <v>0.93320000000000003</v>
      </c>
      <c r="L360" s="16">
        <v>0.93959999999999999</v>
      </c>
      <c r="M360">
        <v>0.95279999999999998</v>
      </c>
    </row>
    <row r="361" spans="1:13" x14ac:dyDescent="0.25">
      <c r="A361" s="15" t="s">
        <v>1057</v>
      </c>
      <c r="B361" s="15" t="s">
        <v>2139</v>
      </c>
      <c r="C361" s="15" t="s">
        <v>326</v>
      </c>
      <c r="D361" s="61">
        <v>0.93310000000000004</v>
      </c>
      <c r="E361" s="15" t="s">
        <v>131</v>
      </c>
      <c r="F361" s="15" t="s">
        <v>132</v>
      </c>
      <c r="G361" s="61">
        <v>0.88570000000000004</v>
      </c>
      <c r="H361" s="15">
        <v>0.95520000000000005</v>
      </c>
      <c r="I361" s="16">
        <v>0.97609999999999997</v>
      </c>
      <c r="J361" s="16">
        <v>0.99270000000000003</v>
      </c>
      <c r="K361" s="16">
        <v>0.89410000000000001</v>
      </c>
      <c r="L361" s="16">
        <v>0.98100000000000009</v>
      </c>
      <c r="M361">
        <v>1.0066999999999999</v>
      </c>
    </row>
    <row r="362" spans="1:13" x14ac:dyDescent="0.25">
      <c r="A362" s="15" t="s">
        <v>1058</v>
      </c>
      <c r="B362" s="15" t="s">
        <v>2140</v>
      </c>
      <c r="C362" s="15" t="s">
        <v>327</v>
      </c>
      <c r="D362" s="61">
        <v>0.94710000000000005</v>
      </c>
      <c r="E362" s="15" t="s">
        <v>137</v>
      </c>
      <c r="F362" s="15" t="s">
        <v>138</v>
      </c>
      <c r="G362" s="61">
        <v>0.9486</v>
      </c>
      <c r="H362" s="15">
        <v>0.94710000000000005</v>
      </c>
      <c r="I362" s="16">
        <v>0.94689999999999996</v>
      </c>
      <c r="J362" s="16">
        <v>0.9536</v>
      </c>
      <c r="K362" s="16">
        <v>0.9457000000000001</v>
      </c>
      <c r="L362" s="16">
        <v>0.96790000000000009</v>
      </c>
      <c r="M362">
        <v>0.97919999999999996</v>
      </c>
    </row>
    <row r="363" spans="1:13" x14ac:dyDescent="0.25">
      <c r="A363" s="14" t="s">
        <v>1059</v>
      </c>
      <c r="B363" s="15" t="s">
        <v>2141</v>
      </c>
      <c r="C363" s="15" t="s">
        <v>328</v>
      </c>
      <c r="D363" s="61">
        <v>1.0613999999999999</v>
      </c>
      <c r="E363" s="15" t="s">
        <v>104</v>
      </c>
      <c r="F363" s="15" t="s">
        <v>105</v>
      </c>
      <c r="G363" s="61">
        <v>1.0877000000000001</v>
      </c>
      <c r="H363" s="15">
        <v>1.0944</v>
      </c>
      <c r="I363" s="16">
        <v>1.1073</v>
      </c>
      <c r="J363" s="16">
        <v>1.0928</v>
      </c>
      <c r="K363" s="16">
        <v>1.1098000000000001</v>
      </c>
      <c r="L363" s="16">
        <v>1.1036000000000001</v>
      </c>
      <c r="M363">
        <v>1.0938000000000001</v>
      </c>
    </row>
    <row r="364" spans="1:13" x14ac:dyDescent="0.25">
      <c r="A364" s="15" t="s">
        <v>1060</v>
      </c>
      <c r="B364" s="15" t="s">
        <v>2117</v>
      </c>
      <c r="C364" s="15" t="s">
        <v>304</v>
      </c>
      <c r="D364" s="61">
        <v>0.96730000000000005</v>
      </c>
      <c r="E364" s="15" t="s">
        <v>159</v>
      </c>
      <c r="F364" s="15" t="s">
        <v>160</v>
      </c>
      <c r="G364" s="61">
        <v>0.96250000000000002</v>
      </c>
      <c r="H364" s="15">
        <v>0.96879999999999999</v>
      </c>
      <c r="I364" s="16">
        <v>0.96989999999999998</v>
      </c>
      <c r="J364" s="16">
        <v>0.97440000000000004</v>
      </c>
      <c r="K364" s="16">
        <v>0.97470000000000001</v>
      </c>
      <c r="L364" s="16">
        <v>0.98620000000000008</v>
      </c>
      <c r="M364">
        <v>0.98480000000000001</v>
      </c>
    </row>
    <row r="365" spans="1:13" x14ac:dyDescent="0.25">
      <c r="A365" s="15" t="s">
        <v>1061</v>
      </c>
      <c r="B365" s="15" t="s">
        <v>1953</v>
      </c>
      <c r="C365" s="15" t="s">
        <v>2340</v>
      </c>
      <c r="D365" s="61">
        <v>0.97560000000000002</v>
      </c>
      <c r="E365" s="15" t="s">
        <v>101</v>
      </c>
      <c r="F365" s="15" t="s">
        <v>102</v>
      </c>
      <c r="G365" s="61">
        <v>0.98810000000000009</v>
      </c>
      <c r="H365" s="15">
        <v>0.98970000000000002</v>
      </c>
      <c r="I365" s="16">
        <v>0.99419999999999997</v>
      </c>
      <c r="J365" s="16">
        <v>1.002</v>
      </c>
      <c r="K365" s="16">
        <v>1.0183</v>
      </c>
      <c r="L365" s="16">
        <v>1.0245</v>
      </c>
      <c r="M365">
        <v>1.0355000000000001</v>
      </c>
    </row>
    <row r="366" spans="1:13" x14ac:dyDescent="0.25">
      <c r="A366" s="15" t="s">
        <v>1062</v>
      </c>
      <c r="B366" s="15" t="s">
        <v>2126</v>
      </c>
      <c r="C366" s="15" t="s">
        <v>647</v>
      </c>
      <c r="D366" s="61">
        <v>1.1520999999999999</v>
      </c>
      <c r="E366" s="15" t="s">
        <v>204</v>
      </c>
      <c r="F366" s="15" t="s">
        <v>205</v>
      </c>
      <c r="G366" s="61">
        <v>1.1012</v>
      </c>
      <c r="H366" s="15">
        <v>1.1281000000000001</v>
      </c>
      <c r="I366" s="16">
        <v>1.1382000000000001</v>
      </c>
      <c r="J366" s="16">
        <v>1.1449</v>
      </c>
      <c r="K366" s="16">
        <v>1.1625000000000001</v>
      </c>
      <c r="L366" s="16">
        <v>1.1669</v>
      </c>
      <c r="M366">
        <v>1.1947000000000001</v>
      </c>
    </row>
    <row r="367" spans="1:13" x14ac:dyDescent="0.25">
      <c r="A367" s="14" t="s">
        <v>1063</v>
      </c>
      <c r="B367" s="15" t="s">
        <v>2077</v>
      </c>
      <c r="C367" s="15" t="s">
        <v>263</v>
      </c>
      <c r="D367" s="61">
        <v>0.93589999999999995</v>
      </c>
      <c r="E367" s="15" t="s">
        <v>145</v>
      </c>
      <c r="F367" s="15" t="s">
        <v>146</v>
      </c>
      <c r="G367" s="61">
        <v>0.87820000000000009</v>
      </c>
      <c r="H367" s="15">
        <v>0.86499999999999999</v>
      </c>
      <c r="I367" s="16">
        <v>0.87209999999999999</v>
      </c>
      <c r="J367" s="16">
        <v>0.88340000000000007</v>
      </c>
      <c r="K367" s="16">
        <v>0.8841</v>
      </c>
      <c r="L367" s="16">
        <v>0.88919999999999999</v>
      </c>
      <c r="M367">
        <v>0.89600000000000002</v>
      </c>
    </row>
    <row r="368" spans="1:13" x14ac:dyDescent="0.25">
      <c r="A368" s="15" t="s">
        <v>1064</v>
      </c>
      <c r="B368" s="15" t="s">
        <v>1969</v>
      </c>
      <c r="C368" s="15" t="s">
        <v>139</v>
      </c>
      <c r="D368" s="61">
        <v>0.87519999999999998</v>
      </c>
      <c r="E368" s="15" t="s">
        <v>121</v>
      </c>
      <c r="F368" s="15" t="s">
        <v>122</v>
      </c>
      <c r="G368" s="61">
        <v>0.9153</v>
      </c>
      <c r="H368" s="15">
        <v>0.93579999999999997</v>
      </c>
      <c r="I368" s="16">
        <v>0.94</v>
      </c>
      <c r="J368" s="16">
        <v>0.93900000000000006</v>
      </c>
      <c r="K368" s="16">
        <v>0.92280000000000006</v>
      </c>
      <c r="L368" s="16">
        <v>0.92810000000000004</v>
      </c>
      <c r="M368">
        <v>0.92949999999999999</v>
      </c>
    </row>
    <row r="369" spans="1:13" x14ac:dyDescent="0.25">
      <c r="A369" s="15" t="s">
        <v>1065</v>
      </c>
      <c r="B369" s="15" t="s">
        <v>2142</v>
      </c>
      <c r="C369" s="15" t="s">
        <v>329</v>
      </c>
      <c r="D369" s="61">
        <v>1.0185</v>
      </c>
      <c r="E369" s="15" t="s">
        <v>199</v>
      </c>
      <c r="F369" s="15" t="s">
        <v>157</v>
      </c>
      <c r="G369" s="61">
        <v>1.0746</v>
      </c>
      <c r="H369" s="15">
        <v>1.0839000000000001</v>
      </c>
      <c r="I369" s="16">
        <v>1.0615000000000001</v>
      </c>
      <c r="J369" s="16">
        <v>1.0530000000000002</v>
      </c>
      <c r="K369" s="16">
        <v>1.0686</v>
      </c>
      <c r="L369" s="16">
        <v>1.0770999999999999</v>
      </c>
      <c r="M369">
        <v>1.1395</v>
      </c>
    </row>
    <row r="370" spans="1:13" x14ac:dyDescent="0.25">
      <c r="A370" s="15" t="s">
        <v>1066</v>
      </c>
      <c r="B370" s="15" t="s">
        <v>2143</v>
      </c>
      <c r="C370" s="15" t="s">
        <v>330</v>
      </c>
      <c r="D370" s="61">
        <v>0.89549999999999996</v>
      </c>
      <c r="E370" s="15" t="s">
        <v>213</v>
      </c>
      <c r="F370" s="15" t="s">
        <v>214</v>
      </c>
      <c r="G370" s="61">
        <v>0.85850000000000004</v>
      </c>
      <c r="H370" s="15">
        <v>0.89959999999999996</v>
      </c>
      <c r="I370" s="16">
        <v>0.91639999999999999</v>
      </c>
      <c r="J370" s="16">
        <v>0.90280000000000005</v>
      </c>
      <c r="K370" s="16">
        <v>0.90040000000000009</v>
      </c>
      <c r="L370" s="16">
        <v>0.85640000000000005</v>
      </c>
      <c r="M370">
        <v>0.87729999999999997</v>
      </c>
    </row>
    <row r="371" spans="1:13" x14ac:dyDescent="0.25">
      <c r="A371" s="15" t="s">
        <v>1067</v>
      </c>
      <c r="B371" s="15" t="s">
        <v>1974</v>
      </c>
      <c r="C371" s="15" t="s">
        <v>147</v>
      </c>
      <c r="D371" s="61">
        <v>0.86809999999999998</v>
      </c>
      <c r="E371" s="15" t="s">
        <v>148</v>
      </c>
      <c r="F371" s="15" t="s">
        <v>149</v>
      </c>
      <c r="G371" s="61">
        <v>0.86210000000000009</v>
      </c>
      <c r="H371" s="15">
        <v>0.89790000000000003</v>
      </c>
      <c r="I371" s="16">
        <v>0.93210000000000004</v>
      </c>
      <c r="J371" s="16">
        <v>0.94720000000000004</v>
      </c>
      <c r="K371" s="16">
        <v>0.94910000000000005</v>
      </c>
      <c r="L371" s="16">
        <v>0.93690000000000007</v>
      </c>
      <c r="M371">
        <v>0.95099999999999996</v>
      </c>
    </row>
    <row r="372" spans="1:13" x14ac:dyDescent="0.25">
      <c r="A372" s="15" t="s">
        <v>1068</v>
      </c>
      <c r="B372" s="15" t="s">
        <v>1956</v>
      </c>
      <c r="C372" s="15" t="s">
        <v>650</v>
      </c>
      <c r="D372" s="61">
        <v>0.35759999999999997</v>
      </c>
      <c r="E372" s="15" t="s">
        <v>106</v>
      </c>
      <c r="F372" s="15" t="s">
        <v>107</v>
      </c>
      <c r="G372" s="61">
        <v>0.37190000000000001</v>
      </c>
      <c r="H372" s="15">
        <v>0.3911</v>
      </c>
      <c r="I372" s="16">
        <v>0.39489999999999997</v>
      </c>
      <c r="J372" s="16">
        <v>0.4047</v>
      </c>
      <c r="K372" s="16">
        <v>0.41860000000000003</v>
      </c>
      <c r="L372" s="16">
        <v>0.4168</v>
      </c>
      <c r="M372">
        <v>0.42670000000000002</v>
      </c>
    </row>
    <row r="373" spans="1:13" x14ac:dyDescent="0.25">
      <c r="A373" s="15" t="s">
        <v>1069</v>
      </c>
      <c r="B373" s="15" t="s">
        <v>2017</v>
      </c>
      <c r="C373" s="15" t="s">
        <v>208</v>
      </c>
      <c r="D373" s="61">
        <v>0.88500000000000001</v>
      </c>
      <c r="E373" s="15" t="s">
        <v>109</v>
      </c>
      <c r="F373" s="15" t="s">
        <v>110</v>
      </c>
      <c r="G373" s="61">
        <v>0.88750000000000007</v>
      </c>
      <c r="H373" s="15">
        <v>0.91820000000000002</v>
      </c>
      <c r="I373" s="16">
        <v>0.92449999999999999</v>
      </c>
      <c r="J373" s="16">
        <v>0.91410000000000002</v>
      </c>
      <c r="K373" s="16">
        <v>0.89250000000000007</v>
      </c>
      <c r="L373" s="16">
        <v>0.89900000000000002</v>
      </c>
      <c r="M373">
        <v>0.89939999999999998</v>
      </c>
    </row>
    <row r="374" spans="1:13" x14ac:dyDescent="0.25">
      <c r="A374" s="15" t="s">
        <v>1070</v>
      </c>
      <c r="B374" s="15" t="s">
        <v>2144</v>
      </c>
      <c r="C374" s="15" t="s">
        <v>177</v>
      </c>
      <c r="D374" s="61">
        <v>1.0004</v>
      </c>
      <c r="E374" s="15" t="s">
        <v>178</v>
      </c>
      <c r="F374" s="15" t="s">
        <v>179</v>
      </c>
      <c r="G374" s="61">
        <v>0.92880000000000007</v>
      </c>
      <c r="H374" s="15">
        <v>0.86270000000000002</v>
      </c>
      <c r="I374" s="16">
        <v>0.85450000000000004</v>
      </c>
      <c r="J374" s="16">
        <v>0.8206</v>
      </c>
      <c r="K374" s="16">
        <v>0.80700000000000005</v>
      </c>
      <c r="L374" s="16">
        <v>0.86150000000000004</v>
      </c>
      <c r="M374">
        <v>0.88629999999999998</v>
      </c>
    </row>
    <row r="375" spans="1:13" x14ac:dyDescent="0.25">
      <c r="A375" s="15" t="s">
        <v>1071</v>
      </c>
      <c r="B375" s="15" t="s">
        <v>1953</v>
      </c>
      <c r="C375" s="15" t="s">
        <v>2340</v>
      </c>
      <c r="D375" s="61">
        <v>0.97560000000000002</v>
      </c>
      <c r="E375" s="15" t="s">
        <v>101</v>
      </c>
      <c r="F375" s="15" t="s">
        <v>102</v>
      </c>
      <c r="G375" s="61">
        <v>0.98810000000000009</v>
      </c>
      <c r="H375" s="15">
        <v>0.98970000000000002</v>
      </c>
      <c r="I375" s="16">
        <v>0.99419999999999997</v>
      </c>
      <c r="J375" s="16">
        <v>1.002</v>
      </c>
      <c r="K375" s="16">
        <v>1.0183</v>
      </c>
      <c r="L375" s="16">
        <v>1.0245</v>
      </c>
      <c r="M375">
        <v>1.0355000000000001</v>
      </c>
    </row>
    <row r="376" spans="1:13" x14ac:dyDescent="0.25">
      <c r="A376" s="15" t="s">
        <v>1072</v>
      </c>
      <c r="B376" s="15" t="s">
        <v>1997</v>
      </c>
      <c r="C376" s="15" t="s">
        <v>2348</v>
      </c>
      <c r="D376" s="61">
        <v>1.0210999999999999</v>
      </c>
      <c r="E376" s="15" t="s">
        <v>178</v>
      </c>
      <c r="F376" s="15" t="s">
        <v>179</v>
      </c>
      <c r="G376" s="61" t="s">
        <v>2420</v>
      </c>
      <c r="H376" s="15" t="e">
        <v>#N/A</v>
      </c>
      <c r="I376" s="16" t="e">
        <v>#N/A</v>
      </c>
      <c r="J376" s="16" t="e">
        <v>#N/A</v>
      </c>
      <c r="K376" s="16" t="e">
        <v>#N/A</v>
      </c>
      <c r="L376" s="16" t="e">
        <v>#N/A</v>
      </c>
      <c r="M376" t="e">
        <v>#N/A</v>
      </c>
    </row>
    <row r="377" spans="1:13" x14ac:dyDescent="0.25">
      <c r="A377" s="15" t="s">
        <v>1073</v>
      </c>
      <c r="B377" s="15" t="s">
        <v>2145</v>
      </c>
      <c r="C377" s="15" t="s">
        <v>331</v>
      </c>
      <c r="D377" s="61">
        <v>0.86880000000000002</v>
      </c>
      <c r="E377" s="15" t="s">
        <v>148</v>
      </c>
      <c r="F377" s="15" t="s">
        <v>149</v>
      </c>
      <c r="G377" s="61">
        <v>0.88870000000000005</v>
      </c>
      <c r="H377" s="15">
        <v>0.93759999999999999</v>
      </c>
      <c r="I377" s="16">
        <v>0.87490000000000001</v>
      </c>
      <c r="J377" s="16">
        <v>0.86280000000000001</v>
      </c>
      <c r="K377" s="16">
        <v>0.86760000000000004</v>
      </c>
      <c r="L377" s="16">
        <v>0.88030000000000008</v>
      </c>
      <c r="M377">
        <v>0.90249999999999997</v>
      </c>
    </row>
    <row r="378" spans="1:13" x14ac:dyDescent="0.25">
      <c r="A378" s="15" t="s">
        <v>1074</v>
      </c>
      <c r="B378" s="15" t="s">
        <v>2088</v>
      </c>
      <c r="C378" s="15" t="s">
        <v>2362</v>
      </c>
      <c r="D378" s="61">
        <v>0.99180000000000001</v>
      </c>
      <c r="E378" s="15" t="s">
        <v>368</v>
      </c>
      <c r="F378" s="15" t="s">
        <v>276</v>
      </c>
      <c r="G378" s="61">
        <v>0.95710000000000006</v>
      </c>
      <c r="H378" s="15">
        <v>0.97150000000000003</v>
      </c>
      <c r="I378" s="16">
        <v>0.95379999999999998</v>
      </c>
      <c r="J378" s="16">
        <v>0.95050000000000001</v>
      </c>
      <c r="K378" s="16">
        <v>0.92890000000000006</v>
      </c>
      <c r="L378" s="16">
        <v>0.93890000000000007</v>
      </c>
      <c r="M378">
        <v>0.94330000000000003</v>
      </c>
    </row>
    <row r="379" spans="1:13" x14ac:dyDescent="0.25">
      <c r="A379" s="15" t="s">
        <v>1075</v>
      </c>
      <c r="B379" s="15" t="s">
        <v>2097</v>
      </c>
      <c r="C379" s="15" t="s">
        <v>2364</v>
      </c>
      <c r="D379" s="61">
        <v>0.95369999999999999</v>
      </c>
      <c r="E379" s="15" t="s">
        <v>167</v>
      </c>
      <c r="F379" s="15" t="s">
        <v>168</v>
      </c>
      <c r="G379" s="61">
        <v>0.95500000000000007</v>
      </c>
      <c r="H379" s="15">
        <v>0.95230000000000004</v>
      </c>
      <c r="I379" s="16">
        <v>0.94950000000000001</v>
      </c>
      <c r="J379" s="16">
        <v>0.95940000000000003</v>
      </c>
      <c r="K379" s="16">
        <v>0.94000000000000006</v>
      </c>
      <c r="L379" s="16">
        <v>0.96350000000000002</v>
      </c>
      <c r="M379">
        <v>1.0076000000000001</v>
      </c>
    </row>
    <row r="380" spans="1:13" x14ac:dyDescent="0.25">
      <c r="A380" s="15" t="s">
        <v>1076</v>
      </c>
      <c r="B380" s="15" t="s">
        <v>2081</v>
      </c>
      <c r="C380" s="15" t="s">
        <v>268</v>
      </c>
      <c r="D380" s="61">
        <v>0.9657</v>
      </c>
      <c r="E380" s="15" t="s">
        <v>156</v>
      </c>
      <c r="F380" s="15" t="s">
        <v>157</v>
      </c>
      <c r="G380" s="61">
        <v>0.9748</v>
      </c>
      <c r="H380" s="15">
        <v>0.97640000000000005</v>
      </c>
      <c r="I380" s="16">
        <v>0.9748</v>
      </c>
      <c r="J380" s="16">
        <v>0.97150000000000003</v>
      </c>
      <c r="K380" s="16">
        <v>0.96830000000000005</v>
      </c>
      <c r="L380" s="16">
        <v>0.96870000000000001</v>
      </c>
      <c r="M380">
        <v>1.0198</v>
      </c>
    </row>
    <row r="381" spans="1:13" x14ac:dyDescent="0.25">
      <c r="A381" s="15" t="s">
        <v>1077</v>
      </c>
      <c r="B381" s="15" t="s">
        <v>2120</v>
      </c>
      <c r="C381" s="15" t="s">
        <v>2367</v>
      </c>
      <c r="D381" s="61">
        <v>1.0206999999999999</v>
      </c>
      <c r="E381" s="15" t="s">
        <v>124</v>
      </c>
      <c r="F381" s="15" t="s">
        <v>125</v>
      </c>
      <c r="G381" s="61">
        <v>1.0419</v>
      </c>
      <c r="H381" s="15">
        <v>1.0437000000000001</v>
      </c>
      <c r="I381" s="16">
        <v>1.0371999999999999</v>
      </c>
      <c r="J381" s="16">
        <v>1.0442</v>
      </c>
      <c r="K381" s="16">
        <v>1.0405</v>
      </c>
      <c r="L381" s="16">
        <v>1.0511000000000001</v>
      </c>
      <c r="M381">
        <v>1.0552999999999999</v>
      </c>
    </row>
    <row r="382" spans="1:13" x14ac:dyDescent="0.25">
      <c r="A382" s="15" t="s">
        <v>1078</v>
      </c>
      <c r="B382" s="15" t="s">
        <v>2146</v>
      </c>
      <c r="C382" s="15" t="s">
        <v>332</v>
      </c>
      <c r="D382" s="61">
        <v>0.85389999999999999</v>
      </c>
      <c r="E382" s="15" t="s">
        <v>196</v>
      </c>
      <c r="F382" s="15" t="s">
        <v>197</v>
      </c>
      <c r="G382" s="61">
        <v>0.8377</v>
      </c>
      <c r="H382" s="15">
        <v>0.84140000000000004</v>
      </c>
      <c r="I382" s="16">
        <v>0.85580000000000001</v>
      </c>
      <c r="J382" s="16">
        <v>0.86080000000000001</v>
      </c>
      <c r="K382" s="16">
        <v>0.88550000000000006</v>
      </c>
      <c r="L382" s="16">
        <v>0.88040000000000007</v>
      </c>
      <c r="M382">
        <v>0.8992</v>
      </c>
    </row>
    <row r="383" spans="1:13" x14ac:dyDescent="0.25">
      <c r="A383" s="15" t="s">
        <v>1079</v>
      </c>
      <c r="B383" s="15" t="s">
        <v>2095</v>
      </c>
      <c r="C383" s="15" t="s">
        <v>283</v>
      </c>
      <c r="D383" s="61">
        <v>0.95620000000000005</v>
      </c>
      <c r="E383" s="15" t="s">
        <v>115</v>
      </c>
      <c r="F383" s="15" t="s">
        <v>116</v>
      </c>
      <c r="G383" s="61">
        <v>0.95440000000000003</v>
      </c>
      <c r="H383" s="15">
        <v>0.98240000000000005</v>
      </c>
      <c r="I383" s="16">
        <v>0.96799999999999997</v>
      </c>
      <c r="J383" s="16">
        <v>0.96579999999999999</v>
      </c>
      <c r="K383" s="16">
        <v>0.97100000000000009</v>
      </c>
      <c r="L383" s="16">
        <v>0.9869</v>
      </c>
      <c r="M383">
        <v>0.97970000000000002</v>
      </c>
    </row>
    <row r="384" spans="1:13" x14ac:dyDescent="0.25">
      <c r="A384" s="15" t="s">
        <v>1080</v>
      </c>
      <c r="B384" s="15" t="s">
        <v>2147</v>
      </c>
      <c r="C384" s="15" t="s">
        <v>2371</v>
      </c>
      <c r="D384" s="61">
        <v>1.1886000000000001</v>
      </c>
      <c r="E384" s="15" t="s">
        <v>118</v>
      </c>
      <c r="F384" s="15" t="s">
        <v>119</v>
      </c>
      <c r="G384" s="61" t="s">
        <v>2420</v>
      </c>
      <c r="H384" s="15" t="e">
        <v>#N/A</v>
      </c>
      <c r="I384" s="16" t="e">
        <v>#N/A</v>
      </c>
      <c r="J384" s="16" t="e">
        <v>#N/A</v>
      </c>
      <c r="K384" s="16" t="e">
        <v>#N/A</v>
      </c>
      <c r="L384" s="16" t="e">
        <v>#N/A</v>
      </c>
      <c r="M384" t="e">
        <v>#N/A</v>
      </c>
    </row>
    <row r="385" spans="1:13" x14ac:dyDescent="0.25">
      <c r="A385" s="15" t="s">
        <v>1081</v>
      </c>
      <c r="B385" s="15" t="s">
        <v>1992</v>
      </c>
      <c r="C385" s="15" t="s">
        <v>176</v>
      </c>
      <c r="D385" s="61">
        <v>0.87390000000000001</v>
      </c>
      <c r="E385" s="15" t="s">
        <v>112</v>
      </c>
      <c r="F385" s="15" t="s">
        <v>113</v>
      </c>
      <c r="G385" s="61">
        <v>0.85910000000000009</v>
      </c>
      <c r="H385" s="15">
        <v>0.8357</v>
      </c>
      <c r="I385" s="16">
        <v>0.83899999999999997</v>
      </c>
      <c r="J385" s="16">
        <v>0.86570000000000003</v>
      </c>
      <c r="K385" s="16">
        <v>0.87030000000000007</v>
      </c>
      <c r="L385" s="16">
        <v>0.90340000000000009</v>
      </c>
      <c r="M385">
        <v>0.89570000000000005</v>
      </c>
    </row>
    <row r="386" spans="1:13" x14ac:dyDescent="0.25">
      <c r="A386" s="15" t="s">
        <v>1082</v>
      </c>
      <c r="B386" s="15" t="s">
        <v>1984</v>
      </c>
      <c r="C386" s="15" t="s">
        <v>165</v>
      </c>
      <c r="D386" s="61">
        <v>0.83750000000000002</v>
      </c>
      <c r="E386" s="15" t="s">
        <v>96</v>
      </c>
      <c r="F386" s="15" t="s">
        <v>97</v>
      </c>
      <c r="G386" s="61">
        <v>0.81620000000000004</v>
      </c>
      <c r="H386" s="15">
        <v>0.78800000000000003</v>
      </c>
      <c r="I386" s="16">
        <v>0.79169999999999996</v>
      </c>
      <c r="J386" s="16">
        <v>0.79880000000000007</v>
      </c>
      <c r="K386" s="16">
        <v>0.79880000000000007</v>
      </c>
      <c r="L386" s="16">
        <v>0.79610000000000003</v>
      </c>
      <c r="M386">
        <v>0.76780000000000004</v>
      </c>
    </row>
    <row r="387" spans="1:13" x14ac:dyDescent="0.25">
      <c r="A387" s="15" t="s">
        <v>1083</v>
      </c>
      <c r="B387" s="15" t="s">
        <v>1984</v>
      </c>
      <c r="C387" s="15" t="s">
        <v>165</v>
      </c>
      <c r="D387" s="61">
        <v>0.83750000000000002</v>
      </c>
      <c r="E387" s="15" t="s">
        <v>96</v>
      </c>
      <c r="F387" s="15" t="s">
        <v>97</v>
      </c>
      <c r="G387" s="61">
        <v>0.81620000000000004</v>
      </c>
      <c r="H387" s="15">
        <v>0.78800000000000003</v>
      </c>
      <c r="I387" s="16">
        <v>0.79169999999999996</v>
      </c>
      <c r="J387" s="16">
        <v>0.79880000000000007</v>
      </c>
      <c r="K387" s="16">
        <v>0.79880000000000007</v>
      </c>
      <c r="L387" s="16">
        <v>0.79610000000000003</v>
      </c>
      <c r="M387">
        <v>0.76780000000000004</v>
      </c>
    </row>
    <row r="388" spans="1:13" x14ac:dyDescent="0.25">
      <c r="A388" s="15" t="s">
        <v>1084</v>
      </c>
      <c r="B388" s="15" t="s">
        <v>2111</v>
      </c>
      <c r="C388" s="15" t="s">
        <v>298</v>
      </c>
      <c r="D388" s="61">
        <v>0.91039999999999999</v>
      </c>
      <c r="E388" s="15" t="s">
        <v>185</v>
      </c>
      <c r="F388" s="15" t="s">
        <v>186</v>
      </c>
      <c r="G388" s="61">
        <v>0.89600000000000002</v>
      </c>
      <c r="H388" s="15">
        <v>0.9153</v>
      </c>
      <c r="I388" s="16">
        <v>0.93589999999999995</v>
      </c>
      <c r="J388" s="16">
        <v>0.94700000000000006</v>
      </c>
      <c r="K388" s="16">
        <v>0.98350000000000004</v>
      </c>
      <c r="L388" s="16">
        <v>0.99880000000000002</v>
      </c>
      <c r="M388">
        <v>1.0351999999999999</v>
      </c>
    </row>
    <row r="389" spans="1:13" x14ac:dyDescent="0.25">
      <c r="A389" s="15" t="s">
        <v>1085</v>
      </c>
      <c r="B389" s="15" t="s">
        <v>2101</v>
      </c>
      <c r="C389" s="15" t="s">
        <v>287</v>
      </c>
      <c r="D389" s="61">
        <v>0.96150000000000002</v>
      </c>
      <c r="E389" s="15" t="s">
        <v>156</v>
      </c>
      <c r="F389" s="15" t="s">
        <v>157</v>
      </c>
      <c r="G389" s="61">
        <v>0.96690000000000009</v>
      </c>
      <c r="H389" s="15">
        <v>0.95750000000000002</v>
      </c>
      <c r="I389" s="16">
        <v>1.0486</v>
      </c>
      <c r="J389" s="16">
        <v>0.96490000000000009</v>
      </c>
      <c r="K389" s="16">
        <v>0.9991000000000001</v>
      </c>
      <c r="L389" s="16">
        <v>0.98920000000000008</v>
      </c>
      <c r="M389">
        <v>0.99709999999999999</v>
      </c>
    </row>
    <row r="390" spans="1:13" x14ac:dyDescent="0.25">
      <c r="A390" s="15" t="s">
        <v>1086</v>
      </c>
      <c r="B390" s="15" t="s">
        <v>2051</v>
      </c>
      <c r="C390" s="15" t="s">
        <v>238</v>
      </c>
      <c r="D390" s="61">
        <v>0.74009999999999998</v>
      </c>
      <c r="E390" s="15" t="s">
        <v>178</v>
      </c>
      <c r="F390" s="15" t="s">
        <v>179</v>
      </c>
      <c r="G390" s="61">
        <v>0.68190000000000006</v>
      </c>
      <c r="H390" s="15">
        <v>0.73319999999999996</v>
      </c>
      <c r="I390" s="16">
        <v>0.75880000000000003</v>
      </c>
      <c r="J390" s="16">
        <v>0.7248</v>
      </c>
      <c r="K390" s="16">
        <v>0.70790000000000008</v>
      </c>
      <c r="L390" s="16">
        <v>0.7369</v>
      </c>
      <c r="M390">
        <v>0.72909999999999997</v>
      </c>
    </row>
    <row r="391" spans="1:13" x14ac:dyDescent="0.25">
      <c r="A391" s="15" t="s">
        <v>1087</v>
      </c>
      <c r="B391" s="15" t="s">
        <v>2148</v>
      </c>
      <c r="C391" s="15" t="s">
        <v>333</v>
      </c>
      <c r="D391" s="61">
        <v>0.81369999999999998</v>
      </c>
      <c r="E391" s="15" t="s">
        <v>159</v>
      </c>
      <c r="F391" s="15" t="s">
        <v>160</v>
      </c>
      <c r="G391" s="61">
        <v>0.82969999999999999</v>
      </c>
      <c r="H391" s="15">
        <v>0.86480000000000001</v>
      </c>
      <c r="I391" s="16">
        <v>0.87729999999999997</v>
      </c>
      <c r="J391" s="16">
        <v>0.87520000000000009</v>
      </c>
      <c r="K391" s="16">
        <v>0.85899999999999999</v>
      </c>
      <c r="L391" s="16">
        <v>0.90150000000000008</v>
      </c>
      <c r="M391">
        <v>0.92579999999999996</v>
      </c>
    </row>
    <row r="392" spans="1:13" x14ac:dyDescent="0.25">
      <c r="A392" s="15" t="s">
        <v>1088</v>
      </c>
      <c r="B392" s="15" t="s">
        <v>2149</v>
      </c>
      <c r="C392" s="15" t="s">
        <v>334</v>
      </c>
      <c r="D392" s="61">
        <v>0.85699999999999998</v>
      </c>
      <c r="E392" s="15" t="s">
        <v>115</v>
      </c>
      <c r="F392" s="15" t="s">
        <v>116</v>
      </c>
      <c r="G392" s="61">
        <v>0.86880000000000002</v>
      </c>
      <c r="H392" s="15">
        <v>0.8458</v>
      </c>
      <c r="I392" s="16">
        <v>0.84309999999999996</v>
      </c>
      <c r="J392" s="16">
        <v>0.82640000000000002</v>
      </c>
      <c r="K392" s="16">
        <v>0.8296</v>
      </c>
      <c r="L392" s="16">
        <v>0.84989999999999999</v>
      </c>
      <c r="M392">
        <v>0.85860000000000003</v>
      </c>
    </row>
    <row r="393" spans="1:13" x14ac:dyDescent="0.25">
      <c r="A393" s="15" t="s">
        <v>1089</v>
      </c>
      <c r="B393" s="15" t="s">
        <v>1957</v>
      </c>
      <c r="C393" s="15" t="s">
        <v>108</v>
      </c>
      <c r="D393" s="61">
        <v>0.80159999999999998</v>
      </c>
      <c r="E393" s="15" t="s">
        <v>109</v>
      </c>
      <c r="F393" s="15" t="s">
        <v>110</v>
      </c>
      <c r="G393" s="61">
        <v>0.8357</v>
      </c>
      <c r="H393" s="15">
        <v>0.85309999999999997</v>
      </c>
      <c r="I393" s="16">
        <v>0.86309999999999998</v>
      </c>
      <c r="J393" s="16">
        <v>0.86530000000000007</v>
      </c>
      <c r="K393" s="16">
        <v>0.88260000000000005</v>
      </c>
      <c r="L393" s="16">
        <v>0.88100000000000001</v>
      </c>
      <c r="M393">
        <v>0.90549999999999997</v>
      </c>
    </row>
    <row r="394" spans="1:13" x14ac:dyDescent="0.25">
      <c r="A394" s="15" t="s">
        <v>1090</v>
      </c>
      <c r="B394" s="15" t="s">
        <v>1967</v>
      </c>
      <c r="C394" s="15" t="s">
        <v>133</v>
      </c>
      <c r="D394" s="61">
        <v>0.88900000000000001</v>
      </c>
      <c r="E394" s="15" t="s">
        <v>134</v>
      </c>
      <c r="F394" s="15" t="s">
        <v>135</v>
      </c>
      <c r="G394" s="61">
        <v>0.88450000000000006</v>
      </c>
      <c r="H394" s="15">
        <v>0.85460000000000003</v>
      </c>
      <c r="I394" s="16">
        <v>0.86219999999999997</v>
      </c>
      <c r="J394" s="16">
        <v>0.84400000000000008</v>
      </c>
      <c r="K394" s="16">
        <v>0.81530000000000002</v>
      </c>
      <c r="L394" s="16">
        <v>0.8125</v>
      </c>
      <c r="M394">
        <v>0.82289999999999996</v>
      </c>
    </row>
    <row r="395" spans="1:13" x14ac:dyDescent="0.25">
      <c r="A395" s="15" t="s">
        <v>1091</v>
      </c>
      <c r="B395" s="15" t="s">
        <v>2056</v>
      </c>
      <c r="C395" s="15" t="s">
        <v>241</v>
      </c>
      <c r="D395" s="61">
        <v>0.83389999999999997</v>
      </c>
      <c r="E395" s="15" t="s">
        <v>178</v>
      </c>
      <c r="F395" s="15" t="s">
        <v>179</v>
      </c>
      <c r="G395" s="61">
        <v>0.82180000000000009</v>
      </c>
      <c r="H395" s="15">
        <v>0.82440000000000002</v>
      </c>
      <c r="I395" s="16">
        <v>0.83340000000000003</v>
      </c>
      <c r="J395" s="16">
        <v>0.79210000000000003</v>
      </c>
      <c r="K395" s="16">
        <v>0.79160000000000008</v>
      </c>
      <c r="L395" s="16">
        <v>0.79549999999999998</v>
      </c>
      <c r="M395">
        <v>0.79959999999999998</v>
      </c>
    </row>
    <row r="396" spans="1:13" x14ac:dyDescent="0.25">
      <c r="A396" s="14" t="s">
        <v>1092</v>
      </c>
      <c r="B396" s="15" t="s">
        <v>2150</v>
      </c>
      <c r="C396" s="15" t="s">
        <v>335</v>
      </c>
      <c r="D396" s="61">
        <v>0.97819999999999996</v>
      </c>
      <c r="E396" s="15" t="s">
        <v>101</v>
      </c>
      <c r="F396" s="15" t="s">
        <v>102</v>
      </c>
      <c r="G396" s="61">
        <v>0.95280000000000009</v>
      </c>
      <c r="H396" s="15">
        <v>0.96919999999999995</v>
      </c>
      <c r="I396" s="16">
        <v>0.95340000000000003</v>
      </c>
      <c r="J396" s="16">
        <v>0.96510000000000007</v>
      </c>
      <c r="K396" s="16">
        <v>0.95130000000000003</v>
      </c>
      <c r="L396" s="16">
        <v>0.95400000000000007</v>
      </c>
      <c r="M396">
        <v>0.95240000000000002</v>
      </c>
    </row>
    <row r="397" spans="1:13" x14ac:dyDescent="0.25">
      <c r="A397" s="15" t="s">
        <v>1093</v>
      </c>
      <c r="B397" s="15" t="s">
        <v>2151</v>
      </c>
      <c r="C397" s="15" t="s">
        <v>336</v>
      </c>
      <c r="D397" s="61">
        <v>0.82569999999999999</v>
      </c>
      <c r="E397" s="15" t="s">
        <v>159</v>
      </c>
      <c r="F397" s="15" t="s">
        <v>160</v>
      </c>
      <c r="G397" s="61">
        <v>0.82240000000000002</v>
      </c>
      <c r="H397" s="15">
        <v>0.8075</v>
      </c>
      <c r="I397" s="16">
        <v>0.80549999999999999</v>
      </c>
      <c r="J397" s="16">
        <v>0.79960000000000009</v>
      </c>
      <c r="K397" s="16">
        <v>0.78890000000000005</v>
      </c>
      <c r="L397" s="16">
        <v>0.79660000000000009</v>
      </c>
      <c r="M397">
        <v>0.79069999999999996</v>
      </c>
    </row>
    <row r="398" spans="1:13" x14ac:dyDescent="0.25">
      <c r="A398" s="15" t="s">
        <v>1094</v>
      </c>
      <c r="B398" s="15" t="s">
        <v>1953</v>
      </c>
      <c r="C398" s="15" t="s">
        <v>2340</v>
      </c>
      <c r="D398" s="61">
        <v>0.97560000000000002</v>
      </c>
      <c r="E398" s="15" t="s">
        <v>101</v>
      </c>
      <c r="F398" s="15" t="s">
        <v>102</v>
      </c>
      <c r="G398" s="61">
        <v>0.98810000000000009</v>
      </c>
      <c r="H398" s="15">
        <v>0.98970000000000002</v>
      </c>
      <c r="I398" s="16">
        <v>0.99419999999999997</v>
      </c>
      <c r="J398" s="16">
        <v>1.002</v>
      </c>
      <c r="K398" s="16">
        <v>1.0183</v>
      </c>
      <c r="L398" s="16">
        <v>1.0245</v>
      </c>
      <c r="M398">
        <v>1.0355000000000001</v>
      </c>
    </row>
    <row r="399" spans="1:13" x14ac:dyDescent="0.25">
      <c r="A399" s="15" t="s">
        <v>1095</v>
      </c>
      <c r="B399" s="15" t="s">
        <v>2152</v>
      </c>
      <c r="C399" s="15" t="s">
        <v>337</v>
      </c>
      <c r="D399" s="61">
        <v>0.93389999999999995</v>
      </c>
      <c r="E399" s="15" t="s">
        <v>131</v>
      </c>
      <c r="F399" s="15" t="s">
        <v>132</v>
      </c>
      <c r="G399" s="61">
        <v>0.91670000000000007</v>
      </c>
      <c r="H399" s="15">
        <v>0.99060000000000004</v>
      </c>
      <c r="I399" s="16">
        <v>1.0095000000000001</v>
      </c>
      <c r="J399" s="16">
        <v>0.9759000000000001</v>
      </c>
      <c r="K399" s="16">
        <v>0.93170000000000008</v>
      </c>
      <c r="L399" s="16">
        <v>0.8852000000000001</v>
      </c>
      <c r="M399">
        <v>0.90359999999999996</v>
      </c>
    </row>
    <row r="400" spans="1:13" x14ac:dyDescent="0.25">
      <c r="A400" s="15" t="s">
        <v>1096</v>
      </c>
      <c r="B400" s="15" t="s">
        <v>2117</v>
      </c>
      <c r="C400" s="15" t="s">
        <v>304</v>
      </c>
      <c r="D400" s="61">
        <v>0.96730000000000005</v>
      </c>
      <c r="E400" s="15" t="s">
        <v>159</v>
      </c>
      <c r="F400" s="15" t="s">
        <v>160</v>
      </c>
      <c r="G400" s="61">
        <v>0.96250000000000002</v>
      </c>
      <c r="H400" s="15">
        <v>0.96879999999999999</v>
      </c>
      <c r="I400" s="16">
        <v>0.96989999999999998</v>
      </c>
      <c r="J400" s="16">
        <v>0.97440000000000004</v>
      </c>
      <c r="K400" s="16">
        <v>0.97470000000000001</v>
      </c>
      <c r="L400" s="16">
        <v>0.98620000000000008</v>
      </c>
      <c r="M400">
        <v>0.98480000000000001</v>
      </c>
    </row>
    <row r="401" spans="1:13" x14ac:dyDescent="0.25">
      <c r="A401" s="15" t="s">
        <v>1097</v>
      </c>
      <c r="B401" s="15" t="s">
        <v>1991</v>
      </c>
      <c r="C401" s="15" t="s">
        <v>173</v>
      </c>
      <c r="D401" s="61">
        <v>0.84750000000000003</v>
      </c>
      <c r="E401" s="15" t="s">
        <v>174</v>
      </c>
      <c r="F401" s="15" t="s">
        <v>175</v>
      </c>
      <c r="G401" s="61">
        <v>0.79260000000000008</v>
      </c>
      <c r="H401" s="15">
        <v>0.75560000000000005</v>
      </c>
      <c r="I401" s="16">
        <v>0.72399999999999998</v>
      </c>
      <c r="J401" s="16">
        <v>0.76319999999999999</v>
      </c>
      <c r="K401" s="16">
        <v>0.75670000000000004</v>
      </c>
      <c r="L401" s="16">
        <v>0.74890000000000001</v>
      </c>
      <c r="M401">
        <v>0.73089999999999999</v>
      </c>
    </row>
    <row r="402" spans="1:13" x14ac:dyDescent="0.25">
      <c r="A402" s="15" t="s">
        <v>1098</v>
      </c>
      <c r="B402" s="15" t="s">
        <v>2153</v>
      </c>
      <c r="C402" s="15" t="s">
        <v>645</v>
      </c>
      <c r="D402" s="61">
        <v>1.0398000000000001</v>
      </c>
      <c r="E402" s="15" t="s">
        <v>118</v>
      </c>
      <c r="F402" s="15" t="s">
        <v>119</v>
      </c>
      <c r="G402" s="61">
        <v>1.0538000000000001</v>
      </c>
      <c r="H402" s="15">
        <v>1.0432999999999999</v>
      </c>
      <c r="I402" s="16">
        <v>1.0462</v>
      </c>
      <c r="J402" s="16">
        <v>1.0442</v>
      </c>
      <c r="K402" s="16">
        <v>1.0487</v>
      </c>
      <c r="L402" s="16">
        <v>1.0393000000000001</v>
      </c>
      <c r="M402">
        <v>1.0596000000000001</v>
      </c>
    </row>
    <row r="403" spans="1:13" x14ac:dyDescent="0.25">
      <c r="A403" s="15" t="s">
        <v>1099</v>
      </c>
      <c r="B403" s="15" t="s">
        <v>2154</v>
      </c>
      <c r="C403" s="15" t="s">
        <v>2372</v>
      </c>
      <c r="D403" s="61">
        <v>0.74960000000000004</v>
      </c>
      <c r="E403" s="15" t="s">
        <v>137</v>
      </c>
      <c r="F403" s="15" t="s">
        <v>138</v>
      </c>
      <c r="G403" s="61" t="s">
        <v>2420</v>
      </c>
      <c r="H403" s="15" t="e">
        <v>#N/A</v>
      </c>
      <c r="I403" s="16" t="e">
        <v>#N/A</v>
      </c>
      <c r="J403" s="16" t="e">
        <v>#N/A</v>
      </c>
      <c r="K403" s="16" t="e">
        <v>#N/A</v>
      </c>
      <c r="L403" s="16" t="e">
        <v>#N/A</v>
      </c>
      <c r="M403" t="e">
        <v>#N/A</v>
      </c>
    </row>
    <row r="404" spans="1:13" x14ac:dyDescent="0.25">
      <c r="A404" s="15" t="s">
        <v>1100</v>
      </c>
      <c r="B404" s="15" t="s">
        <v>2155</v>
      </c>
      <c r="C404" s="15" t="s">
        <v>338</v>
      </c>
      <c r="D404" s="61">
        <v>0.81459999999999999</v>
      </c>
      <c r="E404" s="15" t="s">
        <v>104</v>
      </c>
      <c r="F404" s="15" t="s">
        <v>105</v>
      </c>
      <c r="G404" s="61">
        <v>0.75550000000000006</v>
      </c>
      <c r="H404" s="15">
        <v>0.76400000000000001</v>
      </c>
      <c r="I404" s="16">
        <v>0.76739999999999997</v>
      </c>
      <c r="J404" s="16">
        <v>0.77340000000000009</v>
      </c>
      <c r="K404" s="16">
        <v>0.76690000000000003</v>
      </c>
      <c r="L404" s="16">
        <v>0.75870000000000004</v>
      </c>
      <c r="M404">
        <v>0.78849999999999998</v>
      </c>
    </row>
    <row r="405" spans="1:13" x14ac:dyDescent="0.25">
      <c r="A405" s="15" t="s">
        <v>1101</v>
      </c>
      <c r="B405" s="15" t="s">
        <v>2156</v>
      </c>
      <c r="C405" s="15" t="s">
        <v>339</v>
      </c>
      <c r="D405" s="61">
        <v>0.79920000000000002</v>
      </c>
      <c r="E405" s="15" t="s">
        <v>112</v>
      </c>
      <c r="F405" s="15" t="s">
        <v>113</v>
      </c>
      <c r="G405" s="61">
        <v>0.76919999999999999</v>
      </c>
      <c r="H405" s="15">
        <v>0.80210000000000004</v>
      </c>
      <c r="I405" s="16">
        <v>0.80910000000000004</v>
      </c>
      <c r="J405" s="16">
        <v>0.82020000000000004</v>
      </c>
      <c r="K405" s="16">
        <v>0.83660000000000001</v>
      </c>
      <c r="L405" s="16">
        <v>0.82300000000000006</v>
      </c>
      <c r="M405">
        <v>0.83150000000000002</v>
      </c>
    </row>
    <row r="406" spans="1:13" x14ac:dyDescent="0.25">
      <c r="A406" s="15" t="s">
        <v>1102</v>
      </c>
      <c r="B406" s="15" t="s">
        <v>2157</v>
      </c>
      <c r="C406" s="15" t="s">
        <v>340</v>
      </c>
      <c r="D406" s="61">
        <v>1.0170999999999999</v>
      </c>
      <c r="E406" s="15" t="s">
        <v>183</v>
      </c>
      <c r="F406" s="15" t="s">
        <v>184</v>
      </c>
      <c r="G406" s="61">
        <v>1.0482</v>
      </c>
      <c r="H406" s="15">
        <v>1.0668</v>
      </c>
      <c r="I406" s="16">
        <v>1.0852999999999999</v>
      </c>
      <c r="J406" s="16">
        <v>1.0864</v>
      </c>
      <c r="K406" s="16">
        <v>1.1025</v>
      </c>
      <c r="L406" s="16">
        <v>1.1133</v>
      </c>
      <c r="M406">
        <v>1.0949</v>
      </c>
    </row>
    <row r="407" spans="1:13" x14ac:dyDescent="0.25">
      <c r="A407" s="15" t="s">
        <v>1103</v>
      </c>
      <c r="B407" s="15" t="s">
        <v>2158</v>
      </c>
      <c r="C407" s="15" t="s">
        <v>2373</v>
      </c>
      <c r="D407" s="61">
        <v>1.1025</v>
      </c>
      <c r="E407" s="15" t="s">
        <v>171</v>
      </c>
      <c r="F407" s="15" t="s">
        <v>172</v>
      </c>
      <c r="G407" s="61">
        <v>1.1288</v>
      </c>
      <c r="H407" s="15">
        <v>1.0931</v>
      </c>
      <c r="I407" s="16">
        <v>1.089</v>
      </c>
      <c r="J407" s="16">
        <v>1.1142000000000001</v>
      </c>
      <c r="K407" s="16">
        <v>1.1113</v>
      </c>
      <c r="L407" s="16">
        <v>1.1418000000000001</v>
      </c>
      <c r="M407">
        <v>1.1443000000000001</v>
      </c>
    </row>
    <row r="408" spans="1:13" x14ac:dyDescent="0.25">
      <c r="A408" s="15" t="s">
        <v>1104</v>
      </c>
      <c r="B408" s="15" t="s">
        <v>2159</v>
      </c>
      <c r="C408" s="15" t="s">
        <v>341</v>
      </c>
      <c r="D408" s="61">
        <v>0.7036</v>
      </c>
      <c r="E408" s="15" t="s">
        <v>174</v>
      </c>
      <c r="F408" s="15" t="s">
        <v>175</v>
      </c>
      <c r="G408" s="61">
        <v>0.70050000000000001</v>
      </c>
      <c r="H408" s="15">
        <v>0.68010000000000004</v>
      </c>
      <c r="I408" s="16">
        <v>0.69540000000000002</v>
      </c>
      <c r="J408" s="16">
        <v>0.67820000000000003</v>
      </c>
      <c r="K408" s="16">
        <v>0.6764</v>
      </c>
      <c r="L408" s="16">
        <v>0.66660000000000008</v>
      </c>
      <c r="M408">
        <v>0.69259999999999999</v>
      </c>
    </row>
    <row r="409" spans="1:13" x14ac:dyDescent="0.25">
      <c r="A409" s="14" t="s">
        <v>1105</v>
      </c>
      <c r="B409" s="15" t="s">
        <v>2160</v>
      </c>
      <c r="C409" s="15" t="s">
        <v>2374</v>
      </c>
      <c r="D409" s="61">
        <v>0.86460000000000004</v>
      </c>
      <c r="E409" s="15" t="s">
        <v>142</v>
      </c>
      <c r="F409" s="15" t="s">
        <v>143</v>
      </c>
      <c r="G409" s="61">
        <v>0.92320000000000002</v>
      </c>
      <c r="H409" s="15">
        <v>0.95630000000000004</v>
      </c>
      <c r="I409" s="16">
        <v>0.9718</v>
      </c>
      <c r="J409" s="16">
        <v>1.0384</v>
      </c>
      <c r="K409" s="16">
        <v>1.0763</v>
      </c>
      <c r="L409" s="16">
        <v>1.0874000000000001</v>
      </c>
      <c r="M409">
        <v>1.0998000000000001</v>
      </c>
    </row>
    <row r="410" spans="1:13" x14ac:dyDescent="0.25">
      <c r="A410" s="15" t="s">
        <v>1106</v>
      </c>
      <c r="B410" s="15" t="s">
        <v>1964</v>
      </c>
      <c r="C410" s="15" t="s">
        <v>2342</v>
      </c>
      <c r="D410" s="61">
        <v>1.0310999999999999</v>
      </c>
      <c r="E410" s="15" t="s">
        <v>121</v>
      </c>
      <c r="F410" s="15" t="s">
        <v>122</v>
      </c>
      <c r="G410" s="61" t="s">
        <v>2420</v>
      </c>
      <c r="H410" s="15" t="e">
        <v>#N/A</v>
      </c>
      <c r="I410" s="16" t="e">
        <v>#N/A</v>
      </c>
      <c r="J410" s="16" t="e">
        <v>#N/A</v>
      </c>
      <c r="K410" s="16" t="e">
        <v>#N/A</v>
      </c>
      <c r="L410" s="16" t="e">
        <v>#N/A</v>
      </c>
      <c r="M410" t="e">
        <v>#N/A</v>
      </c>
    </row>
    <row r="411" spans="1:13" x14ac:dyDescent="0.25">
      <c r="A411" s="15" t="s">
        <v>1107</v>
      </c>
      <c r="B411" s="15" t="s">
        <v>1964</v>
      </c>
      <c r="C411" s="15" t="s">
        <v>2342</v>
      </c>
      <c r="D411" s="61">
        <v>1.0310999999999999</v>
      </c>
      <c r="E411" s="15" t="s">
        <v>121</v>
      </c>
      <c r="F411" s="15" t="s">
        <v>122</v>
      </c>
      <c r="G411" s="61" t="s">
        <v>2420</v>
      </c>
      <c r="H411" s="15" t="e">
        <v>#N/A</v>
      </c>
      <c r="I411" s="16" t="e">
        <v>#N/A</v>
      </c>
      <c r="J411" s="16" t="e">
        <v>#N/A</v>
      </c>
      <c r="K411" s="16" t="e">
        <v>#N/A</v>
      </c>
      <c r="L411" s="16" t="e">
        <v>#N/A</v>
      </c>
      <c r="M411" t="e">
        <v>#N/A</v>
      </c>
    </row>
    <row r="412" spans="1:13" x14ac:dyDescent="0.25">
      <c r="A412" s="15" t="s">
        <v>1108</v>
      </c>
      <c r="B412" s="15" t="s">
        <v>2140</v>
      </c>
      <c r="C412" s="15" t="s">
        <v>327</v>
      </c>
      <c r="D412" s="61">
        <v>0.94710000000000005</v>
      </c>
      <c r="E412" s="15" t="s">
        <v>137</v>
      </c>
      <c r="F412" s="15" t="s">
        <v>138</v>
      </c>
      <c r="G412" s="61">
        <v>0.9486</v>
      </c>
      <c r="H412" s="15">
        <v>0.94710000000000005</v>
      </c>
      <c r="I412" s="16">
        <v>0.94689999999999996</v>
      </c>
      <c r="J412" s="16">
        <v>0.9536</v>
      </c>
      <c r="K412" s="16">
        <v>0.9457000000000001</v>
      </c>
      <c r="L412" s="16">
        <v>0.96790000000000009</v>
      </c>
      <c r="M412">
        <v>0.97919999999999996</v>
      </c>
    </row>
    <row r="413" spans="1:13" x14ac:dyDescent="0.25">
      <c r="A413" s="15" t="s">
        <v>1109</v>
      </c>
      <c r="B413" s="15" t="s">
        <v>2068</v>
      </c>
      <c r="C413" s="15" t="s">
        <v>254</v>
      </c>
      <c r="D413" s="61">
        <v>0.85860000000000003</v>
      </c>
      <c r="E413" s="15" t="s">
        <v>109</v>
      </c>
      <c r="F413" s="15" t="s">
        <v>110</v>
      </c>
      <c r="G413" s="61">
        <v>0.85650000000000004</v>
      </c>
      <c r="H413" s="15">
        <v>0.8196</v>
      </c>
      <c r="I413" s="16">
        <v>0.86240000000000006</v>
      </c>
      <c r="J413" s="16">
        <v>0.84560000000000002</v>
      </c>
      <c r="K413" s="16">
        <v>0.84750000000000003</v>
      </c>
      <c r="L413" s="16">
        <v>0.8296</v>
      </c>
      <c r="M413">
        <v>0.82879999999999998</v>
      </c>
    </row>
    <row r="414" spans="1:13" x14ac:dyDescent="0.25">
      <c r="A414" s="15" t="s">
        <v>1110</v>
      </c>
      <c r="B414" s="15" t="s">
        <v>1956</v>
      </c>
      <c r="C414" s="15" t="s">
        <v>650</v>
      </c>
      <c r="D414" s="61">
        <v>0.35759999999999997</v>
      </c>
      <c r="E414" s="15" t="s">
        <v>106</v>
      </c>
      <c r="F414" s="15" t="s">
        <v>107</v>
      </c>
      <c r="G414" s="61">
        <v>0.37190000000000001</v>
      </c>
      <c r="H414" s="15">
        <v>0.3911</v>
      </c>
      <c r="I414" s="16">
        <v>0.39489999999999997</v>
      </c>
      <c r="J414" s="16">
        <v>0.4047</v>
      </c>
      <c r="K414" s="16">
        <v>0.41860000000000003</v>
      </c>
      <c r="L414" s="16">
        <v>0.4168</v>
      </c>
      <c r="M414">
        <v>0.42670000000000002</v>
      </c>
    </row>
    <row r="415" spans="1:13" x14ac:dyDescent="0.25">
      <c r="A415" s="15" t="s">
        <v>1111</v>
      </c>
      <c r="B415" s="15" t="s">
        <v>1964</v>
      </c>
      <c r="C415" s="15" t="s">
        <v>2342</v>
      </c>
      <c r="D415" s="61">
        <v>1.0310999999999999</v>
      </c>
      <c r="E415" s="15" t="s">
        <v>121</v>
      </c>
      <c r="F415" s="15" t="s">
        <v>122</v>
      </c>
      <c r="G415" s="61" t="s">
        <v>2420</v>
      </c>
      <c r="H415" s="15" t="e">
        <v>#N/A</v>
      </c>
      <c r="I415" s="16" t="e">
        <v>#N/A</v>
      </c>
      <c r="J415" s="16" t="e">
        <v>#N/A</v>
      </c>
      <c r="K415" s="16" t="e">
        <v>#N/A</v>
      </c>
      <c r="L415" s="16" t="e">
        <v>#N/A</v>
      </c>
      <c r="M415" t="e">
        <v>#N/A</v>
      </c>
    </row>
    <row r="416" spans="1:13" x14ac:dyDescent="0.25">
      <c r="A416" s="15" t="s">
        <v>1112</v>
      </c>
      <c r="B416" s="15" t="s">
        <v>2036</v>
      </c>
      <c r="C416" s="15" t="s">
        <v>344</v>
      </c>
      <c r="D416" s="61">
        <v>0.97529999999999994</v>
      </c>
      <c r="E416" s="15" t="s">
        <v>159</v>
      </c>
      <c r="F416" s="15" t="s">
        <v>160</v>
      </c>
      <c r="G416" s="61">
        <v>0.91720000000000002</v>
      </c>
      <c r="H416" s="15">
        <v>0.91090000000000004</v>
      </c>
      <c r="I416" s="16">
        <v>0.9153</v>
      </c>
      <c r="J416" s="16">
        <v>0.92180000000000006</v>
      </c>
      <c r="K416" s="16">
        <v>0.90990000000000004</v>
      </c>
      <c r="L416" s="16">
        <v>0.89570000000000005</v>
      </c>
      <c r="M416">
        <v>0.84570000000000001</v>
      </c>
    </row>
    <row r="417" spans="1:13" x14ac:dyDescent="0.25">
      <c r="A417" s="15" t="s">
        <v>1113</v>
      </c>
      <c r="B417" s="15" t="s">
        <v>2161</v>
      </c>
      <c r="C417" s="15" t="s">
        <v>345</v>
      </c>
      <c r="D417" s="61">
        <v>0.87209999999999999</v>
      </c>
      <c r="E417" s="15" t="s">
        <v>201</v>
      </c>
      <c r="F417" s="15" t="s">
        <v>193</v>
      </c>
      <c r="G417" s="61">
        <v>0.86110000000000009</v>
      </c>
      <c r="H417" s="15">
        <v>0.84789999999999999</v>
      </c>
      <c r="I417" s="16">
        <v>0.82199999999999995</v>
      </c>
      <c r="J417" s="16">
        <v>0.82880000000000009</v>
      </c>
      <c r="K417" s="16">
        <v>0.80200000000000005</v>
      </c>
      <c r="L417" s="16">
        <v>0.80880000000000007</v>
      </c>
      <c r="M417">
        <v>0.83379999999999999</v>
      </c>
    </row>
    <row r="418" spans="1:13" x14ac:dyDescent="0.25">
      <c r="A418" s="15" t="s">
        <v>1114</v>
      </c>
      <c r="B418" s="15" t="s">
        <v>1964</v>
      </c>
      <c r="C418" s="15" t="s">
        <v>2342</v>
      </c>
      <c r="D418" s="61">
        <v>1.0310999999999999</v>
      </c>
      <c r="E418" s="15" t="s">
        <v>121</v>
      </c>
      <c r="F418" s="15" t="s">
        <v>122</v>
      </c>
      <c r="G418" s="61" t="s">
        <v>2420</v>
      </c>
      <c r="H418" s="15" t="e">
        <v>#N/A</v>
      </c>
      <c r="I418" s="16" t="e">
        <v>#N/A</v>
      </c>
      <c r="J418" s="16" t="e">
        <v>#N/A</v>
      </c>
      <c r="K418" s="16" t="e">
        <v>#N/A</v>
      </c>
      <c r="L418" s="16" t="e">
        <v>#N/A</v>
      </c>
      <c r="M418" t="e">
        <v>#N/A</v>
      </c>
    </row>
    <row r="419" spans="1:13" x14ac:dyDescent="0.25">
      <c r="A419" s="15" t="s">
        <v>1115</v>
      </c>
      <c r="B419" s="15" t="s">
        <v>1997</v>
      </c>
      <c r="C419" s="15" t="s">
        <v>2348</v>
      </c>
      <c r="D419" s="61">
        <v>1.0210999999999999</v>
      </c>
      <c r="E419" s="15" t="s">
        <v>178</v>
      </c>
      <c r="F419" s="15" t="s">
        <v>179</v>
      </c>
      <c r="G419" s="61" t="s">
        <v>2420</v>
      </c>
      <c r="H419" s="15" t="e">
        <v>#N/A</v>
      </c>
      <c r="I419" s="16" t="e">
        <v>#N/A</v>
      </c>
      <c r="J419" s="16" t="e">
        <v>#N/A</v>
      </c>
      <c r="K419" s="16" t="e">
        <v>#N/A</v>
      </c>
      <c r="L419" s="16" t="e">
        <v>#N/A</v>
      </c>
      <c r="M419" t="e">
        <v>#N/A</v>
      </c>
    </row>
    <row r="420" spans="1:13" x14ac:dyDescent="0.25">
      <c r="A420" s="15" t="s">
        <v>1116</v>
      </c>
      <c r="B420" s="15" t="s">
        <v>2040</v>
      </c>
      <c r="C420" s="15" t="s">
        <v>227</v>
      </c>
      <c r="D420" s="61">
        <v>0.98529999999999995</v>
      </c>
      <c r="E420" s="15" t="s">
        <v>134</v>
      </c>
      <c r="F420" s="15" t="s">
        <v>135</v>
      </c>
      <c r="G420" s="61">
        <v>0.8841</v>
      </c>
      <c r="H420" s="15">
        <v>0.88739999999999997</v>
      </c>
      <c r="I420" s="16">
        <v>0.87549999999999994</v>
      </c>
      <c r="J420" s="16">
        <v>0.88490000000000002</v>
      </c>
      <c r="K420" s="16">
        <v>0.90450000000000008</v>
      </c>
      <c r="L420" s="16">
        <v>0.90300000000000002</v>
      </c>
      <c r="M420">
        <v>0.89029999999999998</v>
      </c>
    </row>
    <row r="421" spans="1:13" x14ac:dyDescent="0.25">
      <c r="A421" s="15" t="s">
        <v>1117</v>
      </c>
      <c r="B421" s="15" t="s">
        <v>1965</v>
      </c>
      <c r="C421" s="15" t="s">
        <v>129</v>
      </c>
      <c r="D421" s="61">
        <v>0.83609999999999995</v>
      </c>
      <c r="E421" s="15" t="s">
        <v>104</v>
      </c>
      <c r="F421" s="15" t="s">
        <v>105</v>
      </c>
      <c r="G421" s="61">
        <v>0.82440000000000002</v>
      </c>
      <c r="H421" s="15">
        <v>0.84240000000000004</v>
      </c>
      <c r="I421" s="16">
        <v>0.8347</v>
      </c>
      <c r="J421" s="16">
        <v>0.84960000000000002</v>
      </c>
      <c r="K421" s="16">
        <v>0.85630000000000006</v>
      </c>
      <c r="L421" s="16">
        <v>0.85130000000000006</v>
      </c>
      <c r="M421">
        <v>0.87539999999999996</v>
      </c>
    </row>
    <row r="422" spans="1:13" x14ac:dyDescent="0.25">
      <c r="A422" s="14" t="s">
        <v>1118</v>
      </c>
      <c r="B422" s="15" t="s">
        <v>2012</v>
      </c>
      <c r="C422" s="15" t="s">
        <v>200</v>
      </c>
      <c r="D422" s="61">
        <v>0.83650000000000002</v>
      </c>
      <c r="E422" s="15" t="s">
        <v>145</v>
      </c>
      <c r="F422" s="15" t="s">
        <v>146</v>
      </c>
      <c r="G422" s="61">
        <v>0.82000000000000006</v>
      </c>
      <c r="H422" s="15">
        <v>0.8276</v>
      </c>
      <c r="I422" s="16">
        <v>0.85</v>
      </c>
      <c r="J422" s="16">
        <v>0.86699999999999999</v>
      </c>
      <c r="K422" s="16">
        <v>0.87530000000000008</v>
      </c>
      <c r="L422" s="16">
        <v>0.8822000000000001</v>
      </c>
      <c r="M422">
        <v>0.88600000000000001</v>
      </c>
    </row>
    <row r="423" spans="1:13" x14ac:dyDescent="0.25">
      <c r="A423" s="15" t="s">
        <v>1119</v>
      </c>
      <c r="B423" s="15" t="s">
        <v>2162</v>
      </c>
      <c r="C423" s="15" t="s">
        <v>346</v>
      </c>
      <c r="D423" s="61">
        <v>0.91310000000000002</v>
      </c>
      <c r="E423" s="15" t="s">
        <v>127</v>
      </c>
      <c r="F423" s="15" t="s">
        <v>122</v>
      </c>
      <c r="G423" s="61">
        <v>0.79080000000000006</v>
      </c>
      <c r="H423" s="15">
        <v>0.76749999999999996</v>
      </c>
      <c r="I423" s="16">
        <v>0.79559999999999997</v>
      </c>
      <c r="J423" s="16">
        <v>0.77229999999999999</v>
      </c>
      <c r="K423" s="16">
        <v>0.74930000000000008</v>
      </c>
      <c r="L423" s="16">
        <v>0.77870000000000006</v>
      </c>
      <c r="M423">
        <v>0.78110000000000002</v>
      </c>
    </row>
    <row r="424" spans="1:13" x14ac:dyDescent="0.25">
      <c r="A424" s="15" t="s">
        <v>1120</v>
      </c>
      <c r="B424" s="15" t="s">
        <v>2142</v>
      </c>
      <c r="C424" s="15" t="s">
        <v>329</v>
      </c>
      <c r="D424" s="61">
        <v>1.0185</v>
      </c>
      <c r="E424" s="15" t="s">
        <v>199</v>
      </c>
      <c r="F424" s="15" t="s">
        <v>157</v>
      </c>
      <c r="G424" s="61">
        <v>1.0746</v>
      </c>
      <c r="H424" s="15">
        <v>1.0839000000000001</v>
      </c>
      <c r="I424" s="16">
        <v>1.0615000000000001</v>
      </c>
      <c r="J424" s="16">
        <v>1.0530000000000002</v>
      </c>
      <c r="K424" s="16">
        <v>1.0686</v>
      </c>
      <c r="L424" s="16">
        <v>1.0770999999999999</v>
      </c>
      <c r="M424">
        <v>1.1395</v>
      </c>
    </row>
    <row r="425" spans="1:13" x14ac:dyDescent="0.25">
      <c r="A425" s="15" t="s">
        <v>1121</v>
      </c>
      <c r="B425" s="15" t="s">
        <v>2163</v>
      </c>
      <c r="C425" s="15" t="s">
        <v>347</v>
      </c>
      <c r="D425" s="61">
        <v>0.85519999999999996</v>
      </c>
      <c r="E425" s="15" t="s">
        <v>112</v>
      </c>
      <c r="F425" s="15" t="s">
        <v>113</v>
      </c>
      <c r="G425" s="61">
        <v>0.80149999999999999</v>
      </c>
      <c r="H425" s="15">
        <v>0.81710000000000005</v>
      </c>
      <c r="I425" s="16">
        <v>0.83379999999999999</v>
      </c>
      <c r="J425" s="16">
        <v>0.81290000000000007</v>
      </c>
      <c r="K425" s="16">
        <v>0.78910000000000002</v>
      </c>
      <c r="L425" s="16">
        <v>0.78690000000000004</v>
      </c>
      <c r="M425">
        <v>0.81850000000000001</v>
      </c>
    </row>
    <row r="426" spans="1:13" x14ac:dyDescent="0.25">
      <c r="A426" s="15" t="s">
        <v>1122</v>
      </c>
      <c r="B426" s="15" t="s">
        <v>2134</v>
      </c>
      <c r="C426" s="15" t="s">
        <v>321</v>
      </c>
      <c r="D426" s="61">
        <v>0.82299999999999995</v>
      </c>
      <c r="E426" s="15" t="s">
        <v>109</v>
      </c>
      <c r="F426" s="15" t="s">
        <v>110</v>
      </c>
      <c r="G426" s="61">
        <v>0.81230000000000002</v>
      </c>
      <c r="H426" s="15">
        <v>0.8004</v>
      </c>
      <c r="I426" s="16">
        <v>0.79879999999999995</v>
      </c>
      <c r="J426" s="16">
        <v>0.79520000000000002</v>
      </c>
      <c r="K426" s="16">
        <v>0.79590000000000005</v>
      </c>
      <c r="L426" s="16">
        <v>0.7802</v>
      </c>
      <c r="M426">
        <v>0.7954</v>
      </c>
    </row>
    <row r="427" spans="1:13" x14ac:dyDescent="0.25">
      <c r="A427" s="15" t="s">
        <v>1123</v>
      </c>
      <c r="B427" s="15" t="s">
        <v>1956</v>
      </c>
      <c r="C427" s="15" t="s">
        <v>650</v>
      </c>
      <c r="D427" s="61">
        <v>0.35759999999999997</v>
      </c>
      <c r="E427" s="15" t="s">
        <v>106</v>
      </c>
      <c r="F427" s="15" t="s">
        <v>107</v>
      </c>
      <c r="G427" s="61">
        <v>0.37190000000000001</v>
      </c>
      <c r="H427" s="15">
        <v>0.3911</v>
      </c>
      <c r="I427" s="16">
        <v>0.39489999999999997</v>
      </c>
      <c r="J427" s="16">
        <v>0.4047</v>
      </c>
      <c r="K427" s="16">
        <v>0.41860000000000003</v>
      </c>
      <c r="L427" s="16">
        <v>0.4168</v>
      </c>
      <c r="M427">
        <v>0.42670000000000002</v>
      </c>
    </row>
    <row r="428" spans="1:13" x14ac:dyDescent="0.25">
      <c r="A428" s="15" t="s">
        <v>1124</v>
      </c>
      <c r="B428" s="15" t="s">
        <v>2164</v>
      </c>
      <c r="C428" s="15" t="s">
        <v>348</v>
      </c>
      <c r="D428" s="61">
        <v>0.85899999999999999</v>
      </c>
      <c r="E428" s="15" t="s">
        <v>178</v>
      </c>
      <c r="F428" s="15" t="s">
        <v>179</v>
      </c>
      <c r="G428" s="61">
        <v>0.86880000000000002</v>
      </c>
      <c r="H428" s="15">
        <v>0.85670000000000002</v>
      </c>
      <c r="I428" s="16">
        <v>0.87319999999999998</v>
      </c>
      <c r="J428" s="16">
        <v>0.88120000000000009</v>
      </c>
      <c r="K428" s="16">
        <v>0.87550000000000006</v>
      </c>
      <c r="L428" s="16">
        <v>0.88930000000000009</v>
      </c>
      <c r="M428">
        <v>0.88770000000000004</v>
      </c>
    </row>
    <row r="429" spans="1:13" x14ac:dyDescent="0.25">
      <c r="A429" s="15" t="s">
        <v>1125</v>
      </c>
      <c r="B429" s="15" t="s">
        <v>2058</v>
      </c>
      <c r="C429" s="15" t="s">
        <v>243</v>
      </c>
      <c r="D429" s="61">
        <v>0.90680000000000005</v>
      </c>
      <c r="E429" s="15" t="s">
        <v>131</v>
      </c>
      <c r="F429" s="15" t="s">
        <v>132</v>
      </c>
      <c r="G429" s="61">
        <v>0.87930000000000008</v>
      </c>
      <c r="H429" s="15">
        <v>0.86</v>
      </c>
      <c r="I429" s="16">
        <v>0.86950000000000005</v>
      </c>
      <c r="J429" s="16">
        <v>0.86970000000000003</v>
      </c>
      <c r="K429" s="16">
        <v>0.88440000000000007</v>
      </c>
      <c r="L429" s="16">
        <v>0.87530000000000008</v>
      </c>
      <c r="M429">
        <v>0.86890000000000001</v>
      </c>
    </row>
    <row r="430" spans="1:13" x14ac:dyDescent="0.25">
      <c r="A430" s="15" t="s">
        <v>1126</v>
      </c>
      <c r="B430" s="15" t="s">
        <v>2165</v>
      </c>
      <c r="C430" s="15" t="s">
        <v>2375</v>
      </c>
      <c r="D430" s="61">
        <v>0.83460000000000001</v>
      </c>
      <c r="E430" s="15" t="s">
        <v>121</v>
      </c>
      <c r="F430" s="15" t="s">
        <v>122</v>
      </c>
      <c r="G430" s="61">
        <v>0.85670000000000002</v>
      </c>
      <c r="H430" s="15">
        <v>0.85880000000000001</v>
      </c>
      <c r="I430" s="16">
        <v>0.86780000000000002</v>
      </c>
      <c r="J430" s="16">
        <v>0.87650000000000006</v>
      </c>
      <c r="K430" s="16">
        <v>0.8669</v>
      </c>
      <c r="L430" s="16">
        <v>0.85710000000000008</v>
      </c>
      <c r="M430">
        <v>0.83989999999999998</v>
      </c>
    </row>
    <row r="431" spans="1:13" x14ac:dyDescent="0.25">
      <c r="A431" s="15" t="s">
        <v>1127</v>
      </c>
      <c r="B431" s="15" t="s">
        <v>1961</v>
      </c>
      <c r="C431" s="15" t="s">
        <v>120</v>
      </c>
      <c r="D431" s="61">
        <v>0.94969999999999999</v>
      </c>
      <c r="E431" s="15" t="s">
        <v>121</v>
      </c>
      <c r="F431" s="15" t="s">
        <v>122</v>
      </c>
      <c r="G431" s="61">
        <v>0.89030000000000009</v>
      </c>
      <c r="H431" s="15">
        <v>0.91269999999999996</v>
      </c>
      <c r="I431" s="16">
        <v>0.93269999999999997</v>
      </c>
      <c r="J431" s="16">
        <v>0.9607</v>
      </c>
      <c r="K431" s="16">
        <v>0.95020000000000004</v>
      </c>
      <c r="L431" s="16">
        <v>0.92500000000000004</v>
      </c>
      <c r="M431">
        <v>0.97989999999999999</v>
      </c>
    </row>
    <row r="432" spans="1:13" x14ac:dyDescent="0.25">
      <c r="A432" s="15" t="s">
        <v>1128</v>
      </c>
      <c r="B432" s="15" t="s">
        <v>2166</v>
      </c>
      <c r="C432" s="15" t="s">
        <v>349</v>
      </c>
      <c r="D432" s="61">
        <v>0.79790000000000005</v>
      </c>
      <c r="E432" s="15" t="s">
        <v>156</v>
      </c>
      <c r="F432" s="15" t="s">
        <v>157</v>
      </c>
      <c r="G432" s="61">
        <v>0.81840000000000002</v>
      </c>
      <c r="H432" s="15">
        <v>0.91069999999999995</v>
      </c>
      <c r="I432" s="16">
        <v>0.83860000000000001</v>
      </c>
      <c r="J432" s="16">
        <v>0.89350000000000007</v>
      </c>
      <c r="K432" s="16">
        <v>0.88350000000000006</v>
      </c>
      <c r="L432" s="16">
        <v>0.89030000000000009</v>
      </c>
      <c r="M432">
        <v>0.91220000000000001</v>
      </c>
    </row>
    <row r="433" spans="1:13" x14ac:dyDescent="0.25">
      <c r="A433" s="15" t="s">
        <v>1129</v>
      </c>
      <c r="B433" s="15" t="s">
        <v>2092</v>
      </c>
      <c r="C433" s="15" t="s">
        <v>281</v>
      </c>
      <c r="D433" s="61">
        <v>0.90100000000000002</v>
      </c>
      <c r="E433" s="15" t="s">
        <v>124</v>
      </c>
      <c r="F433" s="15" t="s">
        <v>125</v>
      </c>
      <c r="G433" s="61">
        <v>0.88990000000000002</v>
      </c>
      <c r="H433" s="15">
        <v>0.89159999999999995</v>
      </c>
      <c r="I433" s="16">
        <v>0.86799999999999999</v>
      </c>
      <c r="J433" s="16">
        <v>0.86550000000000005</v>
      </c>
      <c r="K433" s="16">
        <v>0.87030000000000007</v>
      </c>
      <c r="L433" s="16">
        <v>0.85860000000000003</v>
      </c>
      <c r="M433">
        <v>0.8851</v>
      </c>
    </row>
    <row r="434" spans="1:13" x14ac:dyDescent="0.25">
      <c r="A434" s="15" t="s">
        <v>1130</v>
      </c>
      <c r="B434" s="15" t="s">
        <v>2167</v>
      </c>
      <c r="C434" s="15" t="s">
        <v>350</v>
      </c>
      <c r="D434" s="61">
        <v>0.7147</v>
      </c>
      <c r="E434" s="15" t="s">
        <v>309</v>
      </c>
      <c r="F434" s="15" t="s">
        <v>202</v>
      </c>
      <c r="G434" s="61">
        <v>0.66360000000000008</v>
      </c>
      <c r="H434" s="15">
        <v>0.69259999999999999</v>
      </c>
      <c r="I434" s="16">
        <v>0.72440000000000004</v>
      </c>
      <c r="J434" s="16">
        <v>0.74380000000000002</v>
      </c>
      <c r="K434" s="16" t="s">
        <v>635</v>
      </c>
      <c r="L434" s="16" t="s">
        <v>635</v>
      </c>
      <c r="M434" t="s">
        <v>635</v>
      </c>
    </row>
    <row r="435" spans="1:13" x14ac:dyDescent="0.25">
      <c r="A435" s="14" t="s">
        <v>1131</v>
      </c>
      <c r="B435" s="15" t="s">
        <v>1997</v>
      </c>
      <c r="C435" s="15" t="s">
        <v>2348</v>
      </c>
      <c r="D435" s="61">
        <v>1.0210999999999999</v>
      </c>
      <c r="E435" s="15" t="s">
        <v>178</v>
      </c>
      <c r="F435" s="15" t="s">
        <v>179</v>
      </c>
      <c r="G435" s="61" t="s">
        <v>2420</v>
      </c>
      <c r="H435" s="15" t="e">
        <v>#N/A</v>
      </c>
      <c r="I435" s="16" t="e">
        <v>#N/A</v>
      </c>
      <c r="J435" s="16" t="e">
        <v>#N/A</v>
      </c>
      <c r="K435" s="16" t="e">
        <v>#N/A</v>
      </c>
      <c r="L435" s="16" t="e">
        <v>#N/A</v>
      </c>
      <c r="M435" t="e">
        <v>#N/A</v>
      </c>
    </row>
    <row r="436" spans="1:13" x14ac:dyDescent="0.25">
      <c r="A436" s="15" t="s">
        <v>1132</v>
      </c>
      <c r="B436" s="15" t="s">
        <v>2135</v>
      </c>
      <c r="C436" s="15" t="s">
        <v>322</v>
      </c>
      <c r="D436" s="61">
        <v>0.95709999999999995</v>
      </c>
      <c r="E436" s="15" t="s">
        <v>115</v>
      </c>
      <c r="F436" s="15" t="s">
        <v>116</v>
      </c>
      <c r="G436" s="61">
        <v>0.95710000000000006</v>
      </c>
      <c r="H436" s="15">
        <v>0.92989999999999995</v>
      </c>
      <c r="I436" s="16">
        <v>0.91900000000000004</v>
      </c>
      <c r="J436" s="16">
        <v>0.92490000000000006</v>
      </c>
      <c r="K436" s="16">
        <v>0.91239999999999999</v>
      </c>
      <c r="L436" s="16">
        <v>0.90010000000000001</v>
      </c>
      <c r="M436">
        <v>0.87390000000000001</v>
      </c>
    </row>
    <row r="437" spans="1:13" x14ac:dyDescent="0.25">
      <c r="A437" s="15" t="s">
        <v>1133</v>
      </c>
      <c r="B437" s="15" t="s">
        <v>1990</v>
      </c>
      <c r="C437" s="15" t="s">
        <v>2346</v>
      </c>
      <c r="D437" s="61">
        <v>1.0188999999999999</v>
      </c>
      <c r="E437" s="15" t="s">
        <v>159</v>
      </c>
      <c r="F437" s="15" t="s">
        <v>160</v>
      </c>
      <c r="G437" s="61">
        <v>1.0026000000000002</v>
      </c>
      <c r="H437" s="15">
        <v>0.99939999999999996</v>
      </c>
      <c r="I437" s="16">
        <v>0.99250000000000005</v>
      </c>
      <c r="J437" s="16">
        <v>1.0049000000000001</v>
      </c>
      <c r="K437" s="16">
        <v>1.0018</v>
      </c>
      <c r="L437" s="16">
        <v>0.98120000000000007</v>
      </c>
      <c r="M437">
        <v>0.97499999999999998</v>
      </c>
    </row>
    <row r="438" spans="1:13" x14ac:dyDescent="0.25">
      <c r="A438" s="15" t="s">
        <v>1134</v>
      </c>
      <c r="B438" s="15" t="s">
        <v>2064</v>
      </c>
      <c r="C438" s="15" t="s">
        <v>251</v>
      </c>
      <c r="D438" s="61">
        <v>0.92600000000000005</v>
      </c>
      <c r="E438" s="15" t="s">
        <v>99</v>
      </c>
      <c r="F438" s="15" t="s">
        <v>100</v>
      </c>
      <c r="G438" s="61">
        <v>0.91150000000000009</v>
      </c>
      <c r="H438" s="15">
        <v>0.92469999999999997</v>
      </c>
      <c r="I438" s="16">
        <v>0.94169999999999998</v>
      </c>
      <c r="J438" s="16">
        <v>0.90260000000000007</v>
      </c>
      <c r="K438" s="16">
        <v>0.90040000000000009</v>
      </c>
      <c r="L438" s="16">
        <v>0.88570000000000004</v>
      </c>
      <c r="M438">
        <v>0.87239999999999995</v>
      </c>
    </row>
    <row r="439" spans="1:13" x14ac:dyDescent="0.25">
      <c r="A439" s="15" t="s">
        <v>1135</v>
      </c>
      <c r="B439" s="15" t="s">
        <v>2033</v>
      </c>
      <c r="C439" s="15" t="s">
        <v>221</v>
      </c>
      <c r="D439" s="61">
        <v>0.93310000000000004</v>
      </c>
      <c r="E439" s="15" t="s">
        <v>131</v>
      </c>
      <c r="F439" s="15" t="s">
        <v>132</v>
      </c>
      <c r="G439" s="61">
        <v>0.9103</v>
      </c>
      <c r="H439" s="15">
        <v>0.92659999999999998</v>
      </c>
      <c r="I439" s="16">
        <v>0.94240000000000002</v>
      </c>
      <c r="J439" s="16">
        <v>0.94610000000000005</v>
      </c>
      <c r="K439" s="16">
        <v>0.93320000000000003</v>
      </c>
      <c r="L439" s="16">
        <v>0.93959999999999999</v>
      </c>
      <c r="M439">
        <v>0.95279999999999998</v>
      </c>
    </row>
    <row r="440" spans="1:13" x14ac:dyDescent="0.25">
      <c r="A440" s="14" t="s">
        <v>1136</v>
      </c>
      <c r="B440" s="15" t="s">
        <v>2028</v>
      </c>
      <c r="C440" s="15" t="s">
        <v>218</v>
      </c>
      <c r="D440" s="61">
        <v>0.95620000000000005</v>
      </c>
      <c r="E440" s="15" t="s">
        <v>192</v>
      </c>
      <c r="F440" s="15" t="s">
        <v>149</v>
      </c>
      <c r="G440" s="61">
        <v>0.94520000000000004</v>
      </c>
      <c r="H440" s="15">
        <v>0.95169999999999999</v>
      </c>
      <c r="I440" s="16">
        <v>0.95830000000000004</v>
      </c>
      <c r="J440" s="16">
        <v>0.93170000000000008</v>
      </c>
      <c r="K440" s="16">
        <v>0.93890000000000007</v>
      </c>
      <c r="L440" s="16">
        <v>0.92720000000000002</v>
      </c>
      <c r="M440">
        <v>0.92269999999999996</v>
      </c>
    </row>
    <row r="441" spans="1:13" x14ac:dyDescent="0.25">
      <c r="A441" s="15" t="s">
        <v>1137</v>
      </c>
      <c r="B441" s="15" t="s">
        <v>2168</v>
      </c>
      <c r="C441" s="15" t="s">
        <v>646</v>
      </c>
      <c r="D441" s="61">
        <v>0.93930000000000002</v>
      </c>
      <c r="E441" s="15" t="s">
        <v>115</v>
      </c>
      <c r="F441" s="15" t="s">
        <v>116</v>
      </c>
      <c r="G441" s="61">
        <v>0.93670000000000009</v>
      </c>
      <c r="H441" s="15">
        <v>0.94499999999999995</v>
      </c>
      <c r="I441" s="16">
        <v>0.94479999999999997</v>
      </c>
      <c r="J441" s="16">
        <v>0.94259999999999999</v>
      </c>
      <c r="K441" s="16">
        <v>0.94070000000000009</v>
      </c>
      <c r="L441" s="16">
        <v>0.93640000000000001</v>
      </c>
      <c r="M441">
        <v>0.93179999999999996</v>
      </c>
    </row>
    <row r="442" spans="1:13" x14ac:dyDescent="0.25">
      <c r="A442" s="15" t="s">
        <v>1138</v>
      </c>
      <c r="B442" s="15" t="s">
        <v>2140</v>
      </c>
      <c r="C442" s="15" t="s">
        <v>327</v>
      </c>
      <c r="D442" s="61">
        <v>0.94710000000000005</v>
      </c>
      <c r="E442" s="15" t="s">
        <v>137</v>
      </c>
      <c r="F442" s="15" t="s">
        <v>138</v>
      </c>
      <c r="G442" s="61">
        <v>0.9486</v>
      </c>
      <c r="H442" s="15">
        <v>0.94710000000000005</v>
      </c>
      <c r="I442" s="16">
        <v>0.94689999999999996</v>
      </c>
      <c r="J442" s="16">
        <v>0.9536</v>
      </c>
      <c r="K442" s="16">
        <v>0.9457000000000001</v>
      </c>
      <c r="L442" s="16">
        <v>0.96790000000000009</v>
      </c>
      <c r="M442">
        <v>0.97919999999999996</v>
      </c>
    </row>
    <row r="443" spans="1:13" x14ac:dyDescent="0.25">
      <c r="A443" s="15" t="s">
        <v>1139</v>
      </c>
      <c r="B443" s="15" t="s">
        <v>2169</v>
      </c>
      <c r="C443" s="15" t="s">
        <v>2376</v>
      </c>
      <c r="D443" s="61">
        <v>1.0571999999999999</v>
      </c>
      <c r="E443" s="15" t="s">
        <v>104</v>
      </c>
      <c r="F443" s="15" t="s">
        <v>105</v>
      </c>
      <c r="G443" s="61">
        <v>1.125</v>
      </c>
      <c r="H443" s="15">
        <v>1.1056999999999999</v>
      </c>
      <c r="I443" s="16">
        <v>1.1057999999999999</v>
      </c>
      <c r="J443" s="16">
        <v>1.1051</v>
      </c>
      <c r="K443" s="16">
        <v>1.0989</v>
      </c>
      <c r="L443" s="16">
        <v>1.1764000000000001</v>
      </c>
      <c r="M443">
        <v>1.1020000000000001</v>
      </c>
    </row>
    <row r="444" spans="1:13" x14ac:dyDescent="0.25">
      <c r="A444" s="15" t="s">
        <v>1140</v>
      </c>
      <c r="B444" s="15" t="s">
        <v>2038</v>
      </c>
      <c r="C444" s="15" t="s">
        <v>225</v>
      </c>
      <c r="D444" s="61">
        <v>0.83230000000000004</v>
      </c>
      <c r="E444" s="15" t="s">
        <v>121</v>
      </c>
      <c r="F444" s="15" t="s">
        <v>122</v>
      </c>
      <c r="G444" s="61">
        <v>0.84140000000000004</v>
      </c>
      <c r="H444" s="15">
        <v>0.86209999999999998</v>
      </c>
      <c r="I444" s="16">
        <v>0.85150000000000003</v>
      </c>
      <c r="J444" s="16">
        <v>0.87609999999999999</v>
      </c>
      <c r="K444" s="16">
        <v>0.8891</v>
      </c>
      <c r="L444" s="16">
        <v>0.84260000000000002</v>
      </c>
      <c r="M444">
        <v>0.88490000000000002</v>
      </c>
    </row>
    <row r="445" spans="1:13" x14ac:dyDescent="0.25">
      <c r="A445" s="15" t="s">
        <v>1141</v>
      </c>
      <c r="B445" s="15" t="s">
        <v>2102</v>
      </c>
      <c r="C445" s="15" t="s">
        <v>288</v>
      </c>
      <c r="D445" s="61">
        <v>0.93600000000000005</v>
      </c>
      <c r="E445" s="15" t="s">
        <v>289</v>
      </c>
      <c r="F445" s="15" t="s">
        <v>290</v>
      </c>
      <c r="G445" s="61">
        <v>0.96030000000000004</v>
      </c>
      <c r="H445" s="15">
        <v>0.95479999999999998</v>
      </c>
      <c r="I445" s="16">
        <v>0.95640000000000003</v>
      </c>
      <c r="J445" s="16">
        <v>1.0049000000000001</v>
      </c>
      <c r="K445" s="16">
        <v>0.97530000000000006</v>
      </c>
      <c r="L445" s="16">
        <v>1.0018</v>
      </c>
      <c r="M445">
        <v>1.0043</v>
      </c>
    </row>
    <row r="446" spans="1:13" x14ac:dyDescent="0.25">
      <c r="A446" s="15" t="s">
        <v>1142</v>
      </c>
      <c r="B446" s="15" t="s">
        <v>2014</v>
      </c>
      <c r="C446" s="15" t="s">
        <v>206</v>
      </c>
      <c r="D446" s="61">
        <v>0.95350000000000001</v>
      </c>
      <c r="E446" s="15" t="s">
        <v>167</v>
      </c>
      <c r="F446" s="15" t="s">
        <v>168</v>
      </c>
      <c r="G446" s="61">
        <v>0.95650000000000002</v>
      </c>
      <c r="H446" s="15">
        <v>0.96819999999999995</v>
      </c>
      <c r="I446" s="16">
        <v>0.98970000000000002</v>
      </c>
      <c r="J446" s="16">
        <v>0.9819</v>
      </c>
      <c r="K446" s="16">
        <v>0.96760000000000002</v>
      </c>
      <c r="L446" s="16">
        <v>0.99440000000000006</v>
      </c>
      <c r="M446">
        <v>0.98009999999999997</v>
      </c>
    </row>
    <row r="447" spans="1:13" x14ac:dyDescent="0.25">
      <c r="A447" s="15" t="s">
        <v>1143</v>
      </c>
      <c r="B447" s="15" t="s">
        <v>2170</v>
      </c>
      <c r="C447" s="15" t="s">
        <v>2377</v>
      </c>
      <c r="D447" s="61">
        <v>0.98760000000000003</v>
      </c>
      <c r="E447" s="15" t="s">
        <v>154</v>
      </c>
      <c r="F447" s="15" t="s">
        <v>128</v>
      </c>
      <c r="G447" s="61">
        <v>0.9637</v>
      </c>
      <c r="H447" s="15">
        <v>0.9577</v>
      </c>
      <c r="I447" s="16">
        <v>0.97550000000000003</v>
      </c>
      <c r="J447" s="16">
        <v>0.98340000000000005</v>
      </c>
      <c r="K447" s="16">
        <v>0.98530000000000006</v>
      </c>
      <c r="L447" s="16">
        <v>0.9880000000000001</v>
      </c>
      <c r="M447">
        <v>0.9869</v>
      </c>
    </row>
    <row r="448" spans="1:13" x14ac:dyDescent="0.25">
      <c r="A448" s="15" t="s">
        <v>1144</v>
      </c>
      <c r="B448" s="15" t="s">
        <v>2171</v>
      </c>
      <c r="C448" s="15" t="s">
        <v>351</v>
      </c>
      <c r="D448" s="61">
        <v>0.88439999999999996</v>
      </c>
      <c r="E448" s="15" t="s">
        <v>121</v>
      </c>
      <c r="F448" s="15" t="s">
        <v>122</v>
      </c>
      <c r="G448" s="61">
        <v>0.87380000000000002</v>
      </c>
      <c r="H448" s="15">
        <v>0.89429999999999998</v>
      </c>
      <c r="I448" s="16">
        <v>0.89790000000000003</v>
      </c>
      <c r="J448" s="16">
        <v>0.89710000000000001</v>
      </c>
      <c r="K448" s="16">
        <v>0.89410000000000001</v>
      </c>
      <c r="L448" s="16">
        <v>0.88860000000000006</v>
      </c>
      <c r="M448">
        <v>0.89910000000000001</v>
      </c>
    </row>
    <row r="449" spans="1:13" x14ac:dyDescent="0.25">
      <c r="A449" s="15" t="s">
        <v>1145</v>
      </c>
      <c r="B449" s="15" t="s">
        <v>1964</v>
      </c>
      <c r="C449" s="15" t="s">
        <v>2342</v>
      </c>
      <c r="D449" s="61">
        <v>1.0310999999999999</v>
      </c>
      <c r="E449" s="15" t="s">
        <v>121</v>
      </c>
      <c r="F449" s="15" t="s">
        <v>122</v>
      </c>
      <c r="G449" s="61" t="s">
        <v>2420</v>
      </c>
      <c r="H449" s="15" t="e">
        <v>#N/A</v>
      </c>
      <c r="I449" s="16" t="e">
        <v>#N/A</v>
      </c>
      <c r="J449" s="16" t="e">
        <v>#N/A</v>
      </c>
      <c r="K449" s="16" t="e">
        <v>#N/A</v>
      </c>
      <c r="L449" s="16" t="e">
        <v>#N/A</v>
      </c>
      <c r="M449" t="e">
        <v>#N/A</v>
      </c>
    </row>
    <row r="450" spans="1:13" x14ac:dyDescent="0.25">
      <c r="A450" s="15" t="s">
        <v>1146</v>
      </c>
      <c r="B450" s="15" t="s">
        <v>1997</v>
      </c>
      <c r="C450" s="15" t="s">
        <v>2348</v>
      </c>
      <c r="D450" s="61">
        <v>1.0210999999999999</v>
      </c>
      <c r="E450" s="15" t="s">
        <v>178</v>
      </c>
      <c r="F450" s="15" t="s">
        <v>179</v>
      </c>
      <c r="G450" s="61" t="s">
        <v>2420</v>
      </c>
      <c r="H450" s="15" t="e">
        <v>#N/A</v>
      </c>
      <c r="I450" s="16" t="e">
        <v>#N/A</v>
      </c>
      <c r="J450" s="16" t="e">
        <v>#N/A</v>
      </c>
      <c r="K450" s="16" t="e">
        <v>#N/A</v>
      </c>
      <c r="L450" s="16" t="e">
        <v>#N/A</v>
      </c>
      <c r="M450" t="e">
        <v>#N/A</v>
      </c>
    </row>
    <row r="451" spans="1:13" x14ac:dyDescent="0.25">
      <c r="A451" s="15" t="s">
        <v>1147</v>
      </c>
      <c r="B451" s="15" t="s">
        <v>2172</v>
      </c>
      <c r="C451" s="15" t="s">
        <v>352</v>
      </c>
      <c r="D451" s="61">
        <v>0.85140000000000005</v>
      </c>
      <c r="E451" s="15" t="s">
        <v>137</v>
      </c>
      <c r="F451" s="15" t="s">
        <v>138</v>
      </c>
      <c r="G451" s="61">
        <v>0.84940000000000004</v>
      </c>
      <c r="H451" s="15">
        <v>0.85370000000000001</v>
      </c>
      <c r="I451" s="16">
        <v>0.84460000000000002</v>
      </c>
      <c r="J451" s="16">
        <v>0.90129999999999999</v>
      </c>
      <c r="K451" s="16">
        <v>0.90950000000000009</v>
      </c>
      <c r="L451" s="16">
        <v>0.87720000000000009</v>
      </c>
      <c r="M451">
        <v>0.89980000000000004</v>
      </c>
    </row>
    <row r="452" spans="1:13" x14ac:dyDescent="0.25">
      <c r="A452" s="15" t="s">
        <v>1148</v>
      </c>
      <c r="B452" s="15" t="s">
        <v>2173</v>
      </c>
      <c r="C452" s="15" t="s">
        <v>353</v>
      </c>
      <c r="D452" s="61">
        <v>0.76049999999999995</v>
      </c>
      <c r="E452" s="15" t="s">
        <v>112</v>
      </c>
      <c r="F452" s="15" t="s">
        <v>113</v>
      </c>
      <c r="G452" s="61">
        <v>0.79480000000000006</v>
      </c>
      <c r="H452" s="15">
        <v>0.82379999999999998</v>
      </c>
      <c r="I452" s="16">
        <v>0.82220000000000004</v>
      </c>
      <c r="J452" s="16">
        <v>0.81890000000000007</v>
      </c>
      <c r="K452" s="16">
        <v>0.80970000000000009</v>
      </c>
      <c r="L452" s="16">
        <v>0.83250000000000002</v>
      </c>
      <c r="M452">
        <v>0.82879999999999998</v>
      </c>
    </row>
    <row r="453" spans="1:13" x14ac:dyDescent="0.25">
      <c r="A453" s="15" t="s">
        <v>1149</v>
      </c>
      <c r="B453" s="15" t="s">
        <v>2033</v>
      </c>
      <c r="C453" s="15" t="s">
        <v>221</v>
      </c>
      <c r="D453" s="61">
        <v>0.93310000000000004</v>
      </c>
      <c r="E453" s="15" t="s">
        <v>134</v>
      </c>
      <c r="F453" s="15" t="s">
        <v>135</v>
      </c>
      <c r="G453" s="61">
        <v>0.9103</v>
      </c>
      <c r="H453" s="15">
        <v>0.92659999999999998</v>
      </c>
      <c r="I453" s="16">
        <v>0.94240000000000002</v>
      </c>
      <c r="J453" s="16">
        <v>0.94610000000000005</v>
      </c>
      <c r="K453" s="16">
        <v>0.93320000000000003</v>
      </c>
      <c r="L453" s="16">
        <v>0.93959999999999999</v>
      </c>
      <c r="M453">
        <v>0.95279999999999998</v>
      </c>
    </row>
    <row r="454" spans="1:13" x14ac:dyDescent="0.25">
      <c r="A454" s="15" t="s">
        <v>1150</v>
      </c>
      <c r="B454" s="15" t="s">
        <v>2174</v>
      </c>
      <c r="C454" s="15" t="s">
        <v>2378</v>
      </c>
      <c r="D454" s="61">
        <v>0.96199999999999997</v>
      </c>
      <c r="E454" s="15" t="s">
        <v>265</v>
      </c>
      <c r="F454" s="15" t="s">
        <v>266</v>
      </c>
      <c r="G454" s="61" t="s">
        <v>2420</v>
      </c>
      <c r="H454" s="15" t="e">
        <v>#N/A</v>
      </c>
      <c r="I454" s="16" t="e">
        <v>#N/A</v>
      </c>
      <c r="J454" s="16" t="e">
        <v>#N/A</v>
      </c>
      <c r="K454" s="16" t="e">
        <v>#N/A</v>
      </c>
      <c r="L454" s="16" t="e">
        <v>#N/A</v>
      </c>
      <c r="M454" t="e">
        <v>#N/A</v>
      </c>
    </row>
    <row r="455" spans="1:13" x14ac:dyDescent="0.25">
      <c r="A455" s="15" t="s">
        <v>1151</v>
      </c>
      <c r="B455" s="15" t="s">
        <v>1990</v>
      </c>
      <c r="C455" s="15" t="s">
        <v>2346</v>
      </c>
      <c r="D455" s="61">
        <v>1.0188999999999999</v>
      </c>
      <c r="E455" s="15" t="s">
        <v>159</v>
      </c>
      <c r="F455" s="15" t="s">
        <v>160</v>
      </c>
      <c r="G455" s="61">
        <v>1.0026000000000002</v>
      </c>
      <c r="H455" s="15">
        <v>0.99939999999999996</v>
      </c>
      <c r="I455" s="16">
        <v>0.99250000000000005</v>
      </c>
      <c r="J455" s="16">
        <v>1.0049000000000001</v>
      </c>
      <c r="K455" s="16">
        <v>1.0018</v>
      </c>
      <c r="L455" s="16">
        <v>0.98120000000000007</v>
      </c>
      <c r="M455">
        <v>0.97499999999999998</v>
      </c>
    </row>
    <row r="456" spans="1:13" x14ac:dyDescent="0.25">
      <c r="A456" s="15" t="s">
        <v>1152</v>
      </c>
      <c r="B456" s="15" t="s">
        <v>2175</v>
      </c>
      <c r="C456" s="15" t="s">
        <v>354</v>
      </c>
      <c r="D456" s="61">
        <v>0.8377</v>
      </c>
      <c r="E456" s="15" t="s">
        <v>261</v>
      </c>
      <c r="F456" s="15" t="s">
        <v>262</v>
      </c>
      <c r="G456" s="61">
        <v>0.83110000000000006</v>
      </c>
      <c r="H456" s="15">
        <v>0.85499999999999998</v>
      </c>
      <c r="I456" s="16">
        <v>0.8407</v>
      </c>
      <c r="J456" s="16">
        <v>0.8580000000000001</v>
      </c>
      <c r="K456" s="16">
        <v>0.89590000000000003</v>
      </c>
      <c r="L456" s="16">
        <v>0.9113</v>
      </c>
      <c r="M456">
        <v>0.91579999999999995</v>
      </c>
    </row>
    <row r="457" spans="1:13" x14ac:dyDescent="0.25">
      <c r="A457" s="15" t="s">
        <v>1153</v>
      </c>
      <c r="B457" s="15" t="s">
        <v>2176</v>
      </c>
      <c r="C457" s="15" t="s">
        <v>355</v>
      </c>
      <c r="D457" s="61">
        <v>0.90129999999999999</v>
      </c>
      <c r="E457" s="15" t="s">
        <v>201</v>
      </c>
      <c r="F457" s="15" t="s">
        <v>193</v>
      </c>
      <c r="G457" s="61">
        <v>0.89440000000000008</v>
      </c>
      <c r="H457" s="15">
        <v>0.84640000000000004</v>
      </c>
      <c r="I457" s="16">
        <v>0.82609999999999995</v>
      </c>
      <c r="J457" s="16">
        <v>0.81969999999999998</v>
      </c>
      <c r="K457" s="16">
        <v>0.84660000000000002</v>
      </c>
      <c r="L457" s="16">
        <v>0.89170000000000005</v>
      </c>
      <c r="M457">
        <v>0.85799999999999998</v>
      </c>
    </row>
    <row r="458" spans="1:13" x14ac:dyDescent="0.25">
      <c r="A458" s="15" t="s">
        <v>1154</v>
      </c>
      <c r="B458" s="15" t="s">
        <v>2113</v>
      </c>
      <c r="C458" s="15" t="s">
        <v>313</v>
      </c>
      <c r="D458" s="61">
        <v>0.82410000000000005</v>
      </c>
      <c r="E458" s="15" t="s">
        <v>159</v>
      </c>
      <c r="F458" s="15" t="s">
        <v>160</v>
      </c>
      <c r="G458" s="61">
        <v>0.84760000000000002</v>
      </c>
      <c r="H458" s="15">
        <v>0.84179999999999999</v>
      </c>
      <c r="I458" s="16">
        <v>0.83679999999999999</v>
      </c>
      <c r="J458" s="16">
        <v>0.85750000000000004</v>
      </c>
      <c r="K458" s="16">
        <v>0.84200000000000008</v>
      </c>
      <c r="L458" s="16">
        <v>0.8639</v>
      </c>
      <c r="M458">
        <v>0.86890000000000001</v>
      </c>
    </row>
    <row r="459" spans="1:13" x14ac:dyDescent="0.25">
      <c r="A459" s="15" t="s">
        <v>1155</v>
      </c>
      <c r="B459" s="15" t="s">
        <v>1978</v>
      </c>
      <c r="C459" s="15" t="s">
        <v>250</v>
      </c>
      <c r="D459" s="61">
        <v>0.93679999999999997</v>
      </c>
      <c r="E459" s="15" t="s">
        <v>115</v>
      </c>
      <c r="F459" s="15" t="s">
        <v>116</v>
      </c>
      <c r="G459" s="61">
        <v>0.94640000000000002</v>
      </c>
      <c r="H459" s="15">
        <v>0.95020000000000004</v>
      </c>
      <c r="I459" s="16">
        <v>0.94930000000000003</v>
      </c>
      <c r="J459" s="16">
        <v>0.93370000000000009</v>
      </c>
      <c r="K459" s="16" t="s">
        <v>635</v>
      </c>
      <c r="L459" s="16" t="s">
        <v>635</v>
      </c>
      <c r="M459" t="s">
        <v>635</v>
      </c>
    </row>
    <row r="460" spans="1:13" x14ac:dyDescent="0.25">
      <c r="A460" s="15" t="s">
        <v>1156</v>
      </c>
      <c r="B460" s="15" t="s">
        <v>2074</v>
      </c>
      <c r="C460" s="15" t="s">
        <v>2360</v>
      </c>
      <c r="D460" s="61">
        <v>0.89529999999999998</v>
      </c>
      <c r="E460" s="15" t="s">
        <v>115</v>
      </c>
      <c r="F460" s="15" t="s">
        <v>116</v>
      </c>
      <c r="G460" s="61">
        <v>0.87120000000000009</v>
      </c>
      <c r="H460" s="15">
        <v>0.89910000000000001</v>
      </c>
      <c r="I460" s="16">
        <v>0.89080000000000004</v>
      </c>
      <c r="J460" s="16">
        <v>0.87960000000000005</v>
      </c>
      <c r="K460" s="16" t="s">
        <v>635</v>
      </c>
      <c r="L460" s="16" t="s">
        <v>635</v>
      </c>
      <c r="M460" t="s">
        <v>635</v>
      </c>
    </row>
    <row r="461" spans="1:13" x14ac:dyDescent="0.25">
      <c r="A461" s="15" t="s">
        <v>1157</v>
      </c>
      <c r="B461" s="15" t="s">
        <v>2177</v>
      </c>
      <c r="C461" s="15" t="s">
        <v>448</v>
      </c>
      <c r="D461" s="61">
        <v>0.81359999999999999</v>
      </c>
      <c r="E461" s="15" t="s">
        <v>148</v>
      </c>
      <c r="F461" s="15" t="s">
        <v>149</v>
      </c>
      <c r="G461" s="61">
        <v>0.84640000000000004</v>
      </c>
      <c r="H461" s="15">
        <v>0.87760000000000005</v>
      </c>
      <c r="I461" s="16">
        <v>0.8538</v>
      </c>
      <c r="J461" s="16">
        <v>0.8175</v>
      </c>
      <c r="K461" s="16" t="s">
        <v>635</v>
      </c>
      <c r="L461" s="16" t="s">
        <v>635</v>
      </c>
      <c r="M461" t="s">
        <v>635</v>
      </c>
    </row>
    <row r="462" spans="1:13" x14ac:dyDescent="0.25">
      <c r="A462" s="15" t="s">
        <v>1158</v>
      </c>
      <c r="B462" s="15" t="s">
        <v>1985</v>
      </c>
      <c r="C462" s="15" t="s">
        <v>2344</v>
      </c>
      <c r="D462" s="61">
        <v>0.86990000000000001</v>
      </c>
      <c r="E462" s="15" t="s">
        <v>137</v>
      </c>
      <c r="F462" s="15" t="s">
        <v>138</v>
      </c>
      <c r="G462" s="61" t="s">
        <v>2420</v>
      </c>
      <c r="H462" s="15" t="e">
        <v>#N/A</v>
      </c>
      <c r="I462" s="16" t="e">
        <v>#N/A</v>
      </c>
      <c r="J462" s="16" t="e">
        <v>#N/A</v>
      </c>
      <c r="K462" s="16" t="e">
        <v>#N/A</v>
      </c>
      <c r="L462" s="16" t="e">
        <v>#N/A</v>
      </c>
      <c r="M462" t="e">
        <v>#N/A</v>
      </c>
    </row>
    <row r="463" spans="1:13" x14ac:dyDescent="0.25">
      <c r="A463" s="15" t="s">
        <v>1159</v>
      </c>
      <c r="B463" s="15" t="s">
        <v>1952</v>
      </c>
      <c r="C463" s="15" t="s">
        <v>98</v>
      </c>
      <c r="D463" s="61">
        <v>0.88859999999999995</v>
      </c>
      <c r="E463" s="15" t="s">
        <v>99</v>
      </c>
      <c r="F463" s="15" t="s">
        <v>100</v>
      </c>
      <c r="G463" s="61">
        <v>0.9083</v>
      </c>
      <c r="H463" s="15">
        <v>0.93259999999999998</v>
      </c>
      <c r="I463" s="16">
        <v>0.92020000000000002</v>
      </c>
      <c r="J463" s="16">
        <v>0.92890000000000006</v>
      </c>
      <c r="K463" s="16">
        <v>0.92420000000000002</v>
      </c>
      <c r="L463" s="16">
        <v>0.92580000000000007</v>
      </c>
      <c r="M463">
        <v>0.88739999999999997</v>
      </c>
    </row>
    <row r="464" spans="1:13" x14ac:dyDescent="0.25">
      <c r="A464" s="15" t="s">
        <v>1160</v>
      </c>
      <c r="B464" s="15" t="s">
        <v>2178</v>
      </c>
      <c r="C464" s="15" t="s">
        <v>356</v>
      </c>
      <c r="D464" s="61">
        <v>1.0365</v>
      </c>
      <c r="E464" s="15" t="s">
        <v>185</v>
      </c>
      <c r="F464" s="15" t="s">
        <v>186</v>
      </c>
      <c r="G464" s="61">
        <v>1.0250000000000001</v>
      </c>
      <c r="H464" s="15">
        <v>1.018</v>
      </c>
      <c r="I464" s="16">
        <v>1.0693999999999999</v>
      </c>
      <c r="J464" s="16">
        <v>1.0656000000000001</v>
      </c>
      <c r="K464" s="16">
        <v>1.079</v>
      </c>
      <c r="L464" s="16">
        <v>1.0865</v>
      </c>
      <c r="M464">
        <v>1.1026</v>
      </c>
    </row>
    <row r="465" spans="1:13" x14ac:dyDescent="0.25">
      <c r="A465" s="15" t="s">
        <v>1161</v>
      </c>
      <c r="B465" s="15" t="s">
        <v>2179</v>
      </c>
      <c r="C465" s="15" t="s">
        <v>357</v>
      </c>
      <c r="D465" s="61">
        <v>0.65659999999999996</v>
      </c>
      <c r="E465" s="15" t="s">
        <v>174</v>
      </c>
      <c r="F465" s="15" t="s">
        <v>175</v>
      </c>
      <c r="G465" s="61">
        <v>0.64950000000000008</v>
      </c>
      <c r="H465" s="15">
        <v>0.67669999999999997</v>
      </c>
      <c r="I465" s="16">
        <v>0.68530000000000002</v>
      </c>
      <c r="J465" s="16">
        <v>0.67990000000000006</v>
      </c>
      <c r="K465" s="16">
        <v>0.70020000000000004</v>
      </c>
      <c r="L465" s="16">
        <v>0.68</v>
      </c>
      <c r="M465">
        <v>0.66310000000000002</v>
      </c>
    </row>
    <row r="466" spans="1:13" x14ac:dyDescent="0.25">
      <c r="A466" s="15" t="s">
        <v>1162</v>
      </c>
      <c r="B466" s="15" t="s">
        <v>2100</v>
      </c>
      <c r="C466" s="15" t="s">
        <v>286</v>
      </c>
      <c r="D466" s="61">
        <v>0.74029999999999996</v>
      </c>
      <c r="E466" s="15" t="s">
        <v>145</v>
      </c>
      <c r="F466" s="15" t="s">
        <v>146</v>
      </c>
      <c r="G466" s="61">
        <v>0.72689999999999999</v>
      </c>
      <c r="H466" s="15">
        <v>0.70140000000000002</v>
      </c>
      <c r="I466" s="16">
        <v>0.73370000000000002</v>
      </c>
      <c r="J466" s="16">
        <v>0.75240000000000007</v>
      </c>
      <c r="K466" s="16">
        <v>0.76800000000000002</v>
      </c>
      <c r="L466" s="16">
        <v>0.76780000000000004</v>
      </c>
      <c r="M466">
        <v>0.76470000000000005</v>
      </c>
    </row>
    <row r="467" spans="1:13" x14ac:dyDescent="0.25">
      <c r="A467" s="15" t="s">
        <v>1163</v>
      </c>
      <c r="B467" s="15" t="s">
        <v>1958</v>
      </c>
      <c r="C467" s="15" t="s">
        <v>111</v>
      </c>
      <c r="D467" s="61">
        <v>0.94640000000000002</v>
      </c>
      <c r="E467" s="15" t="s">
        <v>112</v>
      </c>
      <c r="F467" s="15" t="s">
        <v>113</v>
      </c>
      <c r="G467" s="61">
        <v>0.86030000000000006</v>
      </c>
      <c r="H467" s="15">
        <v>0.85850000000000004</v>
      </c>
      <c r="I467" s="16">
        <v>0.89139999999999997</v>
      </c>
      <c r="J467" s="16">
        <v>0.90210000000000001</v>
      </c>
      <c r="K467" s="16">
        <v>0.9194</v>
      </c>
      <c r="L467" s="16">
        <v>0.92270000000000008</v>
      </c>
      <c r="M467">
        <v>0.90710000000000002</v>
      </c>
    </row>
    <row r="468" spans="1:13" x14ac:dyDescent="0.25">
      <c r="A468" s="15" t="s">
        <v>1164</v>
      </c>
      <c r="B468" s="15" t="s">
        <v>2165</v>
      </c>
      <c r="C468" s="15" t="s">
        <v>2375</v>
      </c>
      <c r="D468" s="61">
        <v>0.83460000000000001</v>
      </c>
      <c r="E468" s="15" t="s">
        <v>121</v>
      </c>
      <c r="F468" s="15" t="s">
        <v>122</v>
      </c>
      <c r="G468" s="61">
        <v>0.85670000000000002</v>
      </c>
      <c r="H468" s="15">
        <v>0.85880000000000001</v>
      </c>
      <c r="I468" s="16">
        <v>0.86780000000000002</v>
      </c>
      <c r="J468" s="16">
        <v>0.87650000000000006</v>
      </c>
      <c r="K468" s="16">
        <v>0.8669</v>
      </c>
      <c r="L468" s="16">
        <v>0.85710000000000008</v>
      </c>
      <c r="M468">
        <v>0.83989999999999998</v>
      </c>
    </row>
    <row r="469" spans="1:13" x14ac:dyDescent="0.25">
      <c r="A469" s="15" t="s">
        <v>1165</v>
      </c>
      <c r="B469" s="15" t="s">
        <v>1953</v>
      </c>
      <c r="C469" s="15" t="s">
        <v>2340</v>
      </c>
      <c r="D469" s="61">
        <v>0.97560000000000002</v>
      </c>
      <c r="E469" s="15" t="s">
        <v>101</v>
      </c>
      <c r="F469" s="15" t="s">
        <v>102</v>
      </c>
      <c r="G469" s="61">
        <v>0.98810000000000009</v>
      </c>
      <c r="H469" s="15">
        <v>0.98970000000000002</v>
      </c>
      <c r="I469" s="16">
        <v>0.99419999999999997</v>
      </c>
      <c r="J469" s="16">
        <v>1.002</v>
      </c>
      <c r="K469" s="16">
        <v>1.0183</v>
      </c>
      <c r="L469" s="16">
        <v>1.0245</v>
      </c>
      <c r="M469">
        <v>1.0355000000000001</v>
      </c>
    </row>
    <row r="470" spans="1:13" x14ac:dyDescent="0.25">
      <c r="A470" s="15" t="s">
        <v>1166</v>
      </c>
      <c r="B470" s="15" t="s">
        <v>2061</v>
      </c>
      <c r="C470" s="15" t="s">
        <v>248</v>
      </c>
      <c r="D470" s="61">
        <v>1.0363</v>
      </c>
      <c r="E470" s="15" t="s">
        <v>171</v>
      </c>
      <c r="F470" s="15" t="s">
        <v>172</v>
      </c>
      <c r="G470" s="61">
        <v>1.0121</v>
      </c>
      <c r="H470" s="15">
        <v>1.0504</v>
      </c>
      <c r="I470" s="16">
        <v>1.0696000000000001</v>
      </c>
      <c r="J470" s="16">
        <v>1.0941000000000001</v>
      </c>
      <c r="K470" s="16">
        <v>1.0629</v>
      </c>
      <c r="L470" s="16">
        <v>1.0720000000000001</v>
      </c>
      <c r="M470">
        <v>1.0775999999999999</v>
      </c>
    </row>
    <row r="471" spans="1:13" x14ac:dyDescent="0.25">
      <c r="A471" s="15" t="s">
        <v>1167</v>
      </c>
      <c r="B471" s="15" t="s">
        <v>2074</v>
      </c>
      <c r="C471" s="15" t="s">
        <v>2360</v>
      </c>
      <c r="D471" s="61">
        <v>0.89529999999999998</v>
      </c>
      <c r="E471" s="15" t="s">
        <v>121</v>
      </c>
      <c r="F471" s="15" t="s">
        <v>122</v>
      </c>
      <c r="G471" s="61">
        <v>0.87120000000000009</v>
      </c>
      <c r="H471" s="15">
        <v>0.89910000000000001</v>
      </c>
      <c r="I471" s="16">
        <v>0.89080000000000004</v>
      </c>
      <c r="J471" s="16">
        <v>0.87960000000000005</v>
      </c>
      <c r="K471" s="16" t="s">
        <v>635</v>
      </c>
      <c r="L471" s="16" t="s">
        <v>635</v>
      </c>
      <c r="M471" t="s">
        <v>635</v>
      </c>
    </row>
    <row r="472" spans="1:13" x14ac:dyDescent="0.25">
      <c r="A472" s="15" t="s">
        <v>1168</v>
      </c>
      <c r="B472" s="15" t="s">
        <v>2044</v>
      </c>
      <c r="C472" s="15" t="s">
        <v>2357</v>
      </c>
      <c r="D472" s="61">
        <v>1.0036</v>
      </c>
      <c r="E472" s="15" t="s">
        <v>178</v>
      </c>
      <c r="F472" s="15" t="s">
        <v>179</v>
      </c>
      <c r="G472" s="61">
        <v>0.92820000000000003</v>
      </c>
      <c r="H472" s="15">
        <v>0.87819999999999998</v>
      </c>
      <c r="I472" s="16">
        <v>0.77669999999999995</v>
      </c>
      <c r="J472" s="16">
        <v>0.75970000000000004</v>
      </c>
      <c r="K472" s="16">
        <v>0.81010000000000004</v>
      </c>
      <c r="L472" s="16">
        <v>0.84000000000000008</v>
      </c>
      <c r="M472">
        <v>0.79800000000000004</v>
      </c>
    </row>
    <row r="473" spans="1:13" x14ac:dyDescent="0.25">
      <c r="A473" s="15" t="s">
        <v>1169</v>
      </c>
      <c r="B473" s="15" t="s">
        <v>2180</v>
      </c>
      <c r="C473" s="15" t="s">
        <v>358</v>
      </c>
      <c r="D473" s="61">
        <v>0.88039999999999996</v>
      </c>
      <c r="E473" s="15" t="s">
        <v>159</v>
      </c>
      <c r="F473" s="15" t="s">
        <v>160</v>
      </c>
      <c r="G473" s="61">
        <v>0.81390000000000007</v>
      </c>
      <c r="H473" s="15">
        <v>0.85809999999999997</v>
      </c>
      <c r="I473" s="16">
        <v>0.85640000000000005</v>
      </c>
      <c r="J473" s="16">
        <v>0.8891</v>
      </c>
      <c r="K473" s="16">
        <v>0.87760000000000005</v>
      </c>
      <c r="L473" s="16">
        <v>0.89260000000000006</v>
      </c>
      <c r="M473">
        <v>0.85240000000000005</v>
      </c>
    </row>
    <row r="474" spans="1:13" x14ac:dyDescent="0.25">
      <c r="A474" s="15" t="s">
        <v>1170</v>
      </c>
      <c r="B474" s="15" t="s">
        <v>1969</v>
      </c>
      <c r="C474" s="15" t="s">
        <v>139</v>
      </c>
      <c r="D474" s="61">
        <v>0.87519999999999998</v>
      </c>
      <c r="E474" s="15" t="s">
        <v>121</v>
      </c>
      <c r="F474" s="15" t="s">
        <v>122</v>
      </c>
      <c r="G474" s="61">
        <v>0.9153</v>
      </c>
      <c r="H474" s="15">
        <v>0.93579999999999997</v>
      </c>
      <c r="I474" s="16">
        <v>0.94</v>
      </c>
      <c r="J474" s="16">
        <v>0.93900000000000006</v>
      </c>
      <c r="K474" s="16">
        <v>0.92280000000000006</v>
      </c>
      <c r="L474" s="16">
        <v>0.92810000000000004</v>
      </c>
      <c r="M474">
        <v>0.92949999999999999</v>
      </c>
    </row>
    <row r="475" spans="1:13" x14ac:dyDescent="0.25">
      <c r="A475" s="15" t="s">
        <v>1171</v>
      </c>
      <c r="B475" s="15" t="s">
        <v>2076</v>
      </c>
      <c r="C475" s="15" t="s">
        <v>260</v>
      </c>
      <c r="D475" s="61">
        <v>0.89659999999999995</v>
      </c>
      <c r="E475" s="15" t="s">
        <v>261</v>
      </c>
      <c r="F475" s="15" t="s">
        <v>262</v>
      </c>
      <c r="G475" s="61">
        <v>0.88550000000000006</v>
      </c>
      <c r="H475" s="15">
        <v>0.87090000000000001</v>
      </c>
      <c r="I475" s="16">
        <v>0.87829999999999997</v>
      </c>
      <c r="J475" s="16">
        <v>0.89440000000000008</v>
      </c>
      <c r="K475" s="16">
        <v>0.89</v>
      </c>
      <c r="L475" s="16">
        <v>0.90200000000000002</v>
      </c>
      <c r="M475">
        <v>0.90980000000000005</v>
      </c>
    </row>
    <row r="476" spans="1:13" x14ac:dyDescent="0.25">
      <c r="A476" s="15" t="s">
        <v>1172</v>
      </c>
      <c r="B476" s="15" t="s">
        <v>1973</v>
      </c>
      <c r="C476" s="15" t="s">
        <v>144</v>
      </c>
      <c r="D476" s="61">
        <v>0.70379999999999998</v>
      </c>
      <c r="E476" s="15" t="s">
        <v>145</v>
      </c>
      <c r="F476" s="15" t="s">
        <v>146</v>
      </c>
      <c r="G476" s="61">
        <v>0.70269999999999999</v>
      </c>
      <c r="H476" s="15">
        <v>0.72109999999999996</v>
      </c>
      <c r="I476" s="16">
        <v>0.71279999999999999</v>
      </c>
      <c r="J476" s="16">
        <v>0.71789999999999998</v>
      </c>
      <c r="K476" s="16">
        <v>0.71689999999999998</v>
      </c>
      <c r="L476" s="16">
        <v>0.7208</v>
      </c>
      <c r="M476">
        <v>0.73560000000000003</v>
      </c>
    </row>
    <row r="477" spans="1:13" x14ac:dyDescent="0.25">
      <c r="A477" s="15" t="s">
        <v>1173</v>
      </c>
      <c r="B477" s="15" t="s">
        <v>2181</v>
      </c>
      <c r="C477" s="15" t="s">
        <v>359</v>
      </c>
      <c r="D477" s="61">
        <v>0.78320000000000001</v>
      </c>
      <c r="E477" s="15" t="s">
        <v>246</v>
      </c>
      <c r="F477" s="15" t="s">
        <v>247</v>
      </c>
      <c r="G477" s="61">
        <v>0.7732</v>
      </c>
      <c r="H477" s="15">
        <v>0.82650000000000001</v>
      </c>
      <c r="I477" s="16">
        <v>0.83560000000000001</v>
      </c>
      <c r="J477" s="16">
        <v>0.84160000000000001</v>
      </c>
      <c r="K477" s="16">
        <v>0.80290000000000006</v>
      </c>
      <c r="L477" s="16">
        <v>0.7298</v>
      </c>
      <c r="M477">
        <v>0.79269999999999996</v>
      </c>
    </row>
    <row r="478" spans="1:13" x14ac:dyDescent="0.25">
      <c r="A478" s="15" t="s">
        <v>1174</v>
      </c>
      <c r="B478" s="15" t="s">
        <v>2102</v>
      </c>
      <c r="C478" s="15" t="s">
        <v>288</v>
      </c>
      <c r="D478" s="61">
        <v>0.93600000000000005</v>
      </c>
      <c r="E478" s="15" t="s">
        <v>289</v>
      </c>
      <c r="F478" s="15" t="s">
        <v>290</v>
      </c>
      <c r="G478" s="61">
        <v>0.96030000000000004</v>
      </c>
      <c r="H478" s="15">
        <v>0.95479999999999998</v>
      </c>
      <c r="I478" s="16">
        <v>0.95640000000000003</v>
      </c>
      <c r="J478" s="16">
        <v>1.0049000000000001</v>
      </c>
      <c r="K478" s="16">
        <v>0.97530000000000006</v>
      </c>
      <c r="L478" s="16">
        <v>1.0018</v>
      </c>
      <c r="M478">
        <v>1.0043</v>
      </c>
    </row>
    <row r="479" spans="1:13" x14ac:dyDescent="0.25">
      <c r="A479" s="15" t="s">
        <v>1175</v>
      </c>
      <c r="B479" s="15" t="s">
        <v>2015</v>
      </c>
      <c r="C479" s="15" t="s">
        <v>2354</v>
      </c>
      <c r="D479" s="61">
        <v>0.83540000000000003</v>
      </c>
      <c r="E479" s="15" t="s">
        <v>185</v>
      </c>
      <c r="F479" s="15" t="s">
        <v>186</v>
      </c>
      <c r="G479" s="61" t="s">
        <v>2420</v>
      </c>
      <c r="H479" s="15" t="e">
        <v>#N/A</v>
      </c>
      <c r="I479" s="16" t="e">
        <v>#N/A</v>
      </c>
      <c r="J479" s="16" t="e">
        <v>#N/A</v>
      </c>
      <c r="K479" s="16" t="e">
        <v>#N/A</v>
      </c>
      <c r="L479" s="16" t="e">
        <v>#N/A</v>
      </c>
      <c r="M479" t="e">
        <v>#N/A</v>
      </c>
    </row>
    <row r="480" spans="1:13" x14ac:dyDescent="0.25">
      <c r="A480" s="15" t="s">
        <v>1176</v>
      </c>
      <c r="B480" s="15" t="s">
        <v>2161</v>
      </c>
      <c r="C480" s="15" t="s">
        <v>345</v>
      </c>
      <c r="D480" s="61">
        <v>0.87209999999999999</v>
      </c>
      <c r="E480" s="15" t="s">
        <v>201</v>
      </c>
      <c r="F480" s="15" t="s">
        <v>193</v>
      </c>
      <c r="G480" s="61">
        <v>0.86110000000000009</v>
      </c>
      <c r="H480" s="15">
        <v>0.84789999999999999</v>
      </c>
      <c r="I480" s="16">
        <v>0.82199999999999995</v>
      </c>
      <c r="J480" s="16">
        <v>0.82880000000000009</v>
      </c>
      <c r="K480" s="16">
        <v>0.80200000000000005</v>
      </c>
      <c r="L480" s="16">
        <v>0.80880000000000007</v>
      </c>
      <c r="M480">
        <v>0.83379999999999999</v>
      </c>
    </row>
    <row r="481" spans="1:13" x14ac:dyDescent="0.25">
      <c r="A481" s="15" t="s">
        <v>1177</v>
      </c>
      <c r="B481" s="15" t="s">
        <v>2033</v>
      </c>
      <c r="C481" s="15" t="s">
        <v>221</v>
      </c>
      <c r="D481" s="61">
        <v>0.93310000000000004</v>
      </c>
      <c r="E481" s="15" t="s">
        <v>134</v>
      </c>
      <c r="F481" s="15" t="s">
        <v>135</v>
      </c>
      <c r="G481" s="61">
        <v>0.9103</v>
      </c>
      <c r="H481" s="15">
        <v>0.92659999999999998</v>
      </c>
      <c r="I481" s="16">
        <v>0.94240000000000002</v>
      </c>
      <c r="J481" s="16">
        <v>0.94610000000000005</v>
      </c>
      <c r="K481" s="16">
        <v>0.93320000000000003</v>
      </c>
      <c r="L481" s="16">
        <v>0.93959999999999999</v>
      </c>
      <c r="M481">
        <v>0.95279999999999998</v>
      </c>
    </row>
    <row r="482" spans="1:13" x14ac:dyDescent="0.25">
      <c r="A482" s="15" t="s">
        <v>1178</v>
      </c>
      <c r="B482" s="15" t="s">
        <v>2182</v>
      </c>
      <c r="C482" s="15" t="s">
        <v>360</v>
      </c>
      <c r="D482" s="61">
        <v>0.92479999999999996</v>
      </c>
      <c r="E482" s="15" t="s">
        <v>96</v>
      </c>
      <c r="F482" s="15" t="s">
        <v>97</v>
      </c>
      <c r="G482" s="61">
        <v>0.90060000000000007</v>
      </c>
      <c r="H482" s="15">
        <v>0.874</v>
      </c>
      <c r="I482" s="16">
        <v>0.86609999999999998</v>
      </c>
      <c r="J482" s="16">
        <v>0.85270000000000001</v>
      </c>
      <c r="K482" s="16">
        <v>0.85540000000000005</v>
      </c>
      <c r="L482" s="16">
        <v>0.88880000000000003</v>
      </c>
      <c r="M482">
        <v>0.83550000000000002</v>
      </c>
    </row>
    <row r="483" spans="1:13" x14ac:dyDescent="0.25">
      <c r="A483" s="14" t="s">
        <v>1179</v>
      </c>
      <c r="B483" s="15" t="s">
        <v>2183</v>
      </c>
      <c r="C483" s="15" t="s">
        <v>361</v>
      </c>
      <c r="D483" s="61">
        <v>0.86060000000000003</v>
      </c>
      <c r="E483" s="15" t="s">
        <v>159</v>
      </c>
      <c r="F483" s="15" t="s">
        <v>160</v>
      </c>
      <c r="G483" s="61">
        <v>0.82969999999999999</v>
      </c>
      <c r="H483" s="15">
        <v>0.85750000000000004</v>
      </c>
      <c r="I483" s="16">
        <v>0.84609999999999996</v>
      </c>
      <c r="J483" s="16">
        <v>0.80320000000000003</v>
      </c>
      <c r="K483" s="16">
        <v>0.8973000000000001</v>
      </c>
      <c r="L483" s="16">
        <v>0.82400000000000007</v>
      </c>
      <c r="M483">
        <v>0.92069999999999996</v>
      </c>
    </row>
    <row r="484" spans="1:13" x14ac:dyDescent="0.25">
      <c r="A484" s="15" t="s">
        <v>1180</v>
      </c>
      <c r="B484" s="15" t="s">
        <v>2184</v>
      </c>
      <c r="C484" s="15" t="s">
        <v>2379</v>
      </c>
      <c r="D484" s="61">
        <v>1.1276999999999999</v>
      </c>
      <c r="E484" s="15" t="s">
        <v>342</v>
      </c>
      <c r="F484" s="15" t="s">
        <v>343</v>
      </c>
      <c r="G484" s="61">
        <v>1.1806000000000001</v>
      </c>
      <c r="H484" s="15">
        <v>1.1751</v>
      </c>
      <c r="I484" s="16">
        <v>1.2008000000000001</v>
      </c>
      <c r="J484" s="16">
        <v>1.2070000000000001</v>
      </c>
      <c r="K484" s="16">
        <v>1.2331000000000001</v>
      </c>
      <c r="L484" s="16">
        <v>1.2614000000000001</v>
      </c>
      <c r="M484">
        <v>1.2925</v>
      </c>
    </row>
    <row r="485" spans="1:13" x14ac:dyDescent="0.25">
      <c r="A485" s="15" t="s">
        <v>1181</v>
      </c>
      <c r="B485" s="15" t="s">
        <v>2118</v>
      </c>
      <c r="C485" s="15" t="s">
        <v>306</v>
      </c>
      <c r="D485" s="61">
        <v>0.95860000000000001</v>
      </c>
      <c r="E485" s="15" t="s">
        <v>156</v>
      </c>
      <c r="F485" s="15" t="s">
        <v>157</v>
      </c>
      <c r="G485" s="61">
        <v>0.98430000000000006</v>
      </c>
      <c r="H485" s="15">
        <v>1.0586</v>
      </c>
      <c r="I485" s="16">
        <v>1.0294000000000001</v>
      </c>
      <c r="J485" s="16">
        <v>1.0274000000000001</v>
      </c>
      <c r="K485" s="16">
        <v>1.0573000000000001</v>
      </c>
      <c r="L485" s="16">
        <v>1.0730999999999999</v>
      </c>
      <c r="M485">
        <v>1.1173999999999999</v>
      </c>
    </row>
    <row r="486" spans="1:13" x14ac:dyDescent="0.25">
      <c r="A486" s="15" t="s">
        <v>1182</v>
      </c>
      <c r="B486" s="15" t="s">
        <v>2185</v>
      </c>
      <c r="C486" s="15" t="s">
        <v>365</v>
      </c>
      <c r="D486" s="61">
        <v>0.96440000000000003</v>
      </c>
      <c r="E486" s="15" t="s">
        <v>174</v>
      </c>
      <c r="F486" s="15" t="s">
        <v>175</v>
      </c>
      <c r="G486" s="61">
        <v>0.79780000000000006</v>
      </c>
      <c r="H486" s="15">
        <v>0.73799999999999999</v>
      </c>
      <c r="I486" s="16">
        <v>0.74050000000000005</v>
      </c>
      <c r="J486" s="16">
        <v>0.72740000000000005</v>
      </c>
      <c r="K486" s="16" t="s">
        <v>635</v>
      </c>
      <c r="L486" s="16" t="s">
        <v>635</v>
      </c>
      <c r="M486" t="s">
        <v>635</v>
      </c>
    </row>
    <row r="487" spans="1:13" x14ac:dyDescent="0.25">
      <c r="A487" s="15" t="s">
        <v>1183</v>
      </c>
      <c r="B487" s="15" t="s">
        <v>2104</v>
      </c>
      <c r="C487" s="15" t="s">
        <v>292</v>
      </c>
      <c r="D487" s="61">
        <v>0.78580000000000005</v>
      </c>
      <c r="E487" s="15" t="s">
        <v>192</v>
      </c>
      <c r="F487" s="15" t="s">
        <v>149</v>
      </c>
      <c r="G487" s="61">
        <v>0.75970000000000004</v>
      </c>
      <c r="H487" s="15">
        <v>0.75639999999999996</v>
      </c>
      <c r="I487" s="16">
        <v>0.76400000000000001</v>
      </c>
      <c r="J487" s="16">
        <v>0.78060000000000007</v>
      </c>
      <c r="K487" s="16">
        <v>0.79339999999999999</v>
      </c>
      <c r="L487" s="16">
        <v>0.78950000000000009</v>
      </c>
      <c r="M487">
        <v>0.84089999999999998</v>
      </c>
    </row>
    <row r="488" spans="1:13" x14ac:dyDescent="0.25">
      <c r="A488" s="15" t="s">
        <v>1184</v>
      </c>
      <c r="B488" s="15" t="s">
        <v>2186</v>
      </c>
      <c r="C488" s="15" t="s">
        <v>2380</v>
      </c>
      <c r="D488" s="61">
        <v>0.92730000000000001</v>
      </c>
      <c r="E488" s="15" t="s">
        <v>137</v>
      </c>
      <c r="F488" s="15" t="s">
        <v>138</v>
      </c>
      <c r="G488" s="61">
        <v>0.872</v>
      </c>
      <c r="H488" s="15">
        <v>0.88949999999999996</v>
      </c>
      <c r="I488" s="16">
        <v>0.93530000000000002</v>
      </c>
      <c r="J488" s="16">
        <v>0.93280000000000007</v>
      </c>
      <c r="K488" s="16">
        <v>0.93780000000000008</v>
      </c>
      <c r="L488" s="16">
        <v>0.89280000000000004</v>
      </c>
      <c r="M488">
        <v>0.88629999999999998</v>
      </c>
    </row>
    <row r="489" spans="1:13" x14ac:dyDescent="0.25">
      <c r="A489" s="15" t="s">
        <v>1185</v>
      </c>
      <c r="B489" s="15" t="s">
        <v>1961</v>
      </c>
      <c r="C489" s="15" t="s">
        <v>120</v>
      </c>
      <c r="D489" s="61">
        <v>0.94969999999999999</v>
      </c>
      <c r="E489" s="15" t="s">
        <v>121</v>
      </c>
      <c r="F489" s="15" t="s">
        <v>122</v>
      </c>
      <c r="G489" s="61">
        <v>0.89030000000000009</v>
      </c>
      <c r="H489" s="15">
        <v>0.91269999999999996</v>
      </c>
      <c r="I489" s="16">
        <v>0.93269999999999997</v>
      </c>
      <c r="J489" s="16">
        <v>0.9607</v>
      </c>
      <c r="K489" s="16">
        <v>0.95020000000000004</v>
      </c>
      <c r="L489" s="16">
        <v>0.92500000000000004</v>
      </c>
      <c r="M489">
        <v>0.97989999999999999</v>
      </c>
    </row>
    <row r="490" spans="1:13" x14ac:dyDescent="0.25">
      <c r="A490" s="15" t="s">
        <v>1186</v>
      </c>
      <c r="B490" s="15" t="s">
        <v>2042</v>
      </c>
      <c r="C490" s="15" t="s">
        <v>231</v>
      </c>
      <c r="D490" s="61">
        <v>0.82479999999999998</v>
      </c>
      <c r="E490" s="15" t="s">
        <v>134</v>
      </c>
      <c r="F490" s="15" t="s">
        <v>135</v>
      </c>
      <c r="G490" s="61">
        <v>0.84200000000000008</v>
      </c>
      <c r="H490" s="15">
        <v>0.83320000000000005</v>
      </c>
      <c r="I490" s="16">
        <v>0.84819999999999995</v>
      </c>
      <c r="J490" s="16">
        <v>0.85050000000000003</v>
      </c>
      <c r="K490" s="16">
        <v>0.84320000000000006</v>
      </c>
      <c r="L490" s="16">
        <v>0.84340000000000004</v>
      </c>
      <c r="M490">
        <v>0.8589</v>
      </c>
    </row>
    <row r="491" spans="1:13" x14ac:dyDescent="0.25">
      <c r="A491" s="15" t="s">
        <v>1187</v>
      </c>
      <c r="B491" s="15" t="s">
        <v>1972</v>
      </c>
      <c r="C491" s="15" t="s">
        <v>2343</v>
      </c>
      <c r="D491" s="61">
        <v>0.88319999999999999</v>
      </c>
      <c r="E491" s="15" t="s">
        <v>109</v>
      </c>
      <c r="F491" s="15" t="s">
        <v>110</v>
      </c>
      <c r="G491" s="61">
        <v>0.88970000000000005</v>
      </c>
      <c r="H491" s="15">
        <v>0.86939999999999995</v>
      </c>
      <c r="I491" s="16">
        <v>0.88390000000000002</v>
      </c>
      <c r="J491" s="16">
        <v>0.89860000000000007</v>
      </c>
      <c r="K491" s="16">
        <v>0.88870000000000005</v>
      </c>
      <c r="L491" s="16">
        <v>0.8973000000000001</v>
      </c>
      <c r="M491">
        <v>0.92430000000000001</v>
      </c>
    </row>
    <row r="492" spans="1:13" x14ac:dyDescent="0.25">
      <c r="A492" s="15" t="s">
        <v>1188</v>
      </c>
      <c r="B492" s="15" t="s">
        <v>2187</v>
      </c>
      <c r="C492" s="15" t="s">
        <v>362</v>
      </c>
      <c r="D492" s="61">
        <v>0.95489999999999997</v>
      </c>
      <c r="E492" s="15" t="s">
        <v>159</v>
      </c>
      <c r="F492" s="15" t="s">
        <v>160</v>
      </c>
      <c r="G492" s="61">
        <v>0.9415</v>
      </c>
      <c r="H492" s="15">
        <v>0.8569</v>
      </c>
      <c r="I492" s="16">
        <v>0.86180000000000001</v>
      </c>
      <c r="J492" s="16">
        <v>0.82920000000000005</v>
      </c>
      <c r="K492" s="16">
        <v>0.81059999999999999</v>
      </c>
      <c r="L492" s="16">
        <v>0.76910000000000001</v>
      </c>
      <c r="M492">
        <v>0.79990000000000006</v>
      </c>
    </row>
    <row r="493" spans="1:13" x14ac:dyDescent="0.25">
      <c r="A493" s="14" t="s">
        <v>1189</v>
      </c>
      <c r="B493" s="15" t="s">
        <v>2025</v>
      </c>
      <c r="C493" s="15" t="s">
        <v>216</v>
      </c>
      <c r="D493" s="61">
        <v>0.81210000000000004</v>
      </c>
      <c r="E493" s="15" t="s">
        <v>196</v>
      </c>
      <c r="F493" s="15" t="s">
        <v>197</v>
      </c>
      <c r="G493" s="61">
        <v>0.78880000000000006</v>
      </c>
      <c r="H493" s="15">
        <v>0.79390000000000005</v>
      </c>
      <c r="I493" s="16">
        <v>0.79710000000000003</v>
      </c>
      <c r="J493" s="16">
        <v>0.78900000000000003</v>
      </c>
      <c r="K493" s="16">
        <v>0.80700000000000005</v>
      </c>
      <c r="L493" s="16">
        <v>0.82380000000000009</v>
      </c>
      <c r="M493">
        <v>0.82230000000000003</v>
      </c>
    </row>
    <row r="494" spans="1:13" x14ac:dyDescent="0.25">
      <c r="A494" s="15" t="s">
        <v>1190</v>
      </c>
      <c r="B494" s="15" t="s">
        <v>2120</v>
      </c>
      <c r="C494" s="15" t="s">
        <v>2367</v>
      </c>
      <c r="D494" s="61">
        <v>1.0206999999999999</v>
      </c>
      <c r="E494" s="15" t="s">
        <v>124</v>
      </c>
      <c r="F494" s="15" t="s">
        <v>125</v>
      </c>
      <c r="G494" s="61">
        <v>1.0419</v>
      </c>
      <c r="H494" s="15">
        <v>1.0437000000000001</v>
      </c>
      <c r="I494" s="16">
        <v>1.0371999999999999</v>
      </c>
      <c r="J494" s="16">
        <v>1.0442</v>
      </c>
      <c r="K494" s="16">
        <v>1.0405</v>
      </c>
      <c r="L494" s="16">
        <v>1.0511000000000001</v>
      </c>
      <c r="M494">
        <v>1.0552999999999999</v>
      </c>
    </row>
    <row r="495" spans="1:13" x14ac:dyDescent="0.25">
      <c r="A495" s="14" t="s">
        <v>1191</v>
      </c>
      <c r="B495" s="15" t="s">
        <v>1987</v>
      </c>
      <c r="C495" s="15" t="s">
        <v>169</v>
      </c>
      <c r="D495" s="61">
        <v>0.85319999999999996</v>
      </c>
      <c r="E495" s="15" t="s">
        <v>159</v>
      </c>
      <c r="F495" s="15" t="s">
        <v>160</v>
      </c>
      <c r="G495" s="61">
        <v>0.8649</v>
      </c>
      <c r="H495" s="15">
        <v>0.85709999999999997</v>
      </c>
      <c r="I495" s="16">
        <v>0.84609999999999996</v>
      </c>
      <c r="J495" s="16">
        <v>0.84960000000000002</v>
      </c>
      <c r="K495" s="16">
        <v>0.84320000000000006</v>
      </c>
      <c r="L495" s="16">
        <v>0.86180000000000001</v>
      </c>
      <c r="M495">
        <v>0.85240000000000005</v>
      </c>
    </row>
    <row r="496" spans="1:13" x14ac:dyDescent="0.25">
      <c r="A496" s="15" t="s">
        <v>1192</v>
      </c>
      <c r="B496" s="15" t="s">
        <v>1983</v>
      </c>
      <c r="C496" s="15" t="s">
        <v>164</v>
      </c>
      <c r="D496" s="61">
        <v>0.36199999999999999</v>
      </c>
      <c r="E496" s="15" t="s">
        <v>106</v>
      </c>
      <c r="F496" s="15" t="s">
        <v>107</v>
      </c>
      <c r="G496" s="61">
        <v>0.3967</v>
      </c>
      <c r="H496" s="15">
        <v>0.42849999999999999</v>
      </c>
      <c r="I496" s="16">
        <v>0.41320000000000001</v>
      </c>
      <c r="J496" s="16">
        <v>0.40490000000000004</v>
      </c>
      <c r="K496" s="16">
        <v>0.37520000000000003</v>
      </c>
      <c r="L496" s="16">
        <v>0.35489999999999999</v>
      </c>
      <c r="M496">
        <v>0.3669</v>
      </c>
    </row>
    <row r="497" spans="1:13" x14ac:dyDescent="0.25">
      <c r="A497" s="15" t="s">
        <v>1193</v>
      </c>
      <c r="B497" s="15" t="s">
        <v>2188</v>
      </c>
      <c r="C497" s="15" t="s">
        <v>363</v>
      </c>
      <c r="D497" s="61">
        <v>0.33489999999999998</v>
      </c>
      <c r="E497" s="15" t="s">
        <v>106</v>
      </c>
      <c r="F497" s="15" t="s">
        <v>107</v>
      </c>
      <c r="G497" s="61">
        <v>0.35400000000000004</v>
      </c>
      <c r="H497" s="15">
        <v>0.36349999999999999</v>
      </c>
      <c r="I497" s="16">
        <v>0.37919999999999998</v>
      </c>
      <c r="J497" s="16">
        <v>0.38880000000000003</v>
      </c>
      <c r="K497" s="16" t="s">
        <v>635</v>
      </c>
      <c r="L497" s="16" t="s">
        <v>635</v>
      </c>
      <c r="M497" t="s">
        <v>635</v>
      </c>
    </row>
    <row r="498" spans="1:13" x14ac:dyDescent="0.25">
      <c r="A498" s="15" t="s">
        <v>1194</v>
      </c>
      <c r="B498" s="15" t="s">
        <v>1956</v>
      </c>
      <c r="C498" s="15" t="s">
        <v>650</v>
      </c>
      <c r="D498" s="61">
        <v>0.35759999999999997</v>
      </c>
      <c r="E498" s="15" t="s">
        <v>106</v>
      </c>
      <c r="F498" s="15" t="s">
        <v>107</v>
      </c>
      <c r="G498" s="61">
        <v>0.37190000000000001</v>
      </c>
      <c r="H498" s="15">
        <v>0.3911</v>
      </c>
      <c r="I498" s="16">
        <v>0.39489999999999997</v>
      </c>
      <c r="J498" s="16">
        <v>0.4047</v>
      </c>
      <c r="K498" s="16">
        <v>0.41860000000000003</v>
      </c>
      <c r="L498" s="16">
        <v>0.4168</v>
      </c>
      <c r="M498">
        <v>0.42670000000000002</v>
      </c>
    </row>
    <row r="499" spans="1:13" x14ac:dyDescent="0.25">
      <c r="A499" s="15" t="s">
        <v>1195</v>
      </c>
      <c r="B499" s="15" t="s">
        <v>2189</v>
      </c>
      <c r="C499" s="15" t="s">
        <v>364</v>
      </c>
      <c r="D499" s="61">
        <v>0.88660000000000005</v>
      </c>
      <c r="E499" s="15" t="s">
        <v>115</v>
      </c>
      <c r="F499" s="15" t="s">
        <v>116</v>
      </c>
      <c r="G499" s="61">
        <v>0.873</v>
      </c>
      <c r="H499" s="15">
        <v>0.90400000000000003</v>
      </c>
      <c r="I499" s="16">
        <v>0.89490000000000003</v>
      </c>
      <c r="J499" s="16">
        <v>0.91210000000000002</v>
      </c>
      <c r="K499" s="16">
        <v>0.8952</v>
      </c>
      <c r="L499" s="16">
        <v>0.87530000000000008</v>
      </c>
      <c r="M499">
        <v>0.85609999999999997</v>
      </c>
    </row>
    <row r="500" spans="1:13" x14ac:dyDescent="0.25">
      <c r="A500" s="15" t="s">
        <v>1196</v>
      </c>
      <c r="B500" s="15" t="s">
        <v>1956</v>
      </c>
      <c r="C500" s="15" t="s">
        <v>650</v>
      </c>
      <c r="D500" s="61">
        <v>0.35759999999999997</v>
      </c>
      <c r="E500" s="15" t="s">
        <v>106</v>
      </c>
      <c r="F500" s="15" t="s">
        <v>107</v>
      </c>
      <c r="G500" s="61">
        <v>0.37190000000000001</v>
      </c>
      <c r="H500" s="15">
        <v>0.3911</v>
      </c>
      <c r="I500" s="16">
        <v>0.39489999999999997</v>
      </c>
      <c r="J500" s="16">
        <v>0.4047</v>
      </c>
      <c r="K500" s="16">
        <v>0.41860000000000003</v>
      </c>
      <c r="L500" s="16">
        <v>0.4168</v>
      </c>
      <c r="M500">
        <v>0.42670000000000002</v>
      </c>
    </row>
    <row r="501" spans="1:13" x14ac:dyDescent="0.25">
      <c r="A501" s="15" t="s">
        <v>1197</v>
      </c>
      <c r="B501" s="15" t="s">
        <v>2133</v>
      </c>
      <c r="C501" s="15" t="s">
        <v>320</v>
      </c>
      <c r="D501" s="61">
        <v>0.87929999999999997</v>
      </c>
      <c r="E501" s="15" t="s">
        <v>196</v>
      </c>
      <c r="F501" s="15" t="s">
        <v>197</v>
      </c>
      <c r="G501" s="61">
        <v>0.87060000000000004</v>
      </c>
      <c r="H501" s="15">
        <v>0.86419999999999997</v>
      </c>
      <c r="I501" s="16">
        <v>0.89170000000000005</v>
      </c>
      <c r="J501" s="16">
        <v>0.88890000000000002</v>
      </c>
      <c r="K501" s="16">
        <v>0.92170000000000007</v>
      </c>
      <c r="L501" s="16">
        <v>0.92570000000000008</v>
      </c>
      <c r="M501">
        <v>0.93069999999999997</v>
      </c>
    </row>
    <row r="502" spans="1:13" x14ac:dyDescent="0.25">
      <c r="A502" s="15" t="s">
        <v>1198</v>
      </c>
      <c r="B502" s="15" t="s">
        <v>1997</v>
      </c>
      <c r="C502" s="15" t="s">
        <v>2348</v>
      </c>
      <c r="D502" s="61">
        <v>1.0210999999999999</v>
      </c>
      <c r="E502" s="15" t="s">
        <v>178</v>
      </c>
      <c r="F502" s="15" t="s">
        <v>179</v>
      </c>
      <c r="G502" s="61" t="s">
        <v>2420</v>
      </c>
      <c r="H502" s="15" t="e">
        <v>#N/A</v>
      </c>
      <c r="I502" s="16" t="e">
        <v>#N/A</v>
      </c>
      <c r="J502" s="16" t="e">
        <v>#N/A</v>
      </c>
      <c r="K502" s="16" t="e">
        <v>#N/A</v>
      </c>
      <c r="L502" s="16" t="e">
        <v>#N/A</v>
      </c>
      <c r="M502" t="e">
        <v>#N/A</v>
      </c>
    </row>
    <row r="503" spans="1:13" x14ac:dyDescent="0.25">
      <c r="A503" s="15" t="s">
        <v>1199</v>
      </c>
      <c r="B503" s="15" t="s">
        <v>2185</v>
      </c>
      <c r="C503" s="15" t="s">
        <v>365</v>
      </c>
      <c r="D503" s="61">
        <v>0.96440000000000003</v>
      </c>
      <c r="E503" s="15" t="s">
        <v>174</v>
      </c>
      <c r="F503" s="15" t="s">
        <v>175</v>
      </c>
      <c r="G503" s="61">
        <v>0.79780000000000006</v>
      </c>
      <c r="H503" s="15">
        <v>0.73799999999999999</v>
      </c>
      <c r="I503" s="16">
        <v>0.74050000000000005</v>
      </c>
      <c r="J503" s="16">
        <v>0.72740000000000005</v>
      </c>
      <c r="K503" s="16" t="s">
        <v>635</v>
      </c>
      <c r="L503" s="16" t="s">
        <v>635</v>
      </c>
      <c r="M503" t="s">
        <v>635</v>
      </c>
    </row>
    <row r="504" spans="1:13" x14ac:dyDescent="0.25">
      <c r="A504" s="15" t="s">
        <v>1200</v>
      </c>
      <c r="B504" s="15" t="s">
        <v>2190</v>
      </c>
      <c r="C504" s="15" t="s">
        <v>366</v>
      </c>
      <c r="D504" s="61">
        <v>0.93600000000000005</v>
      </c>
      <c r="E504" s="15" t="s">
        <v>178</v>
      </c>
      <c r="F504" s="15" t="s">
        <v>179</v>
      </c>
      <c r="G504" s="61">
        <v>0.93630000000000002</v>
      </c>
      <c r="H504" s="15">
        <v>0.92049999999999998</v>
      </c>
      <c r="I504" s="16">
        <v>0.94</v>
      </c>
      <c r="J504" s="16">
        <v>0.91830000000000001</v>
      </c>
      <c r="K504" s="16">
        <v>0.88160000000000005</v>
      </c>
      <c r="L504" s="16">
        <v>0.87409999999999999</v>
      </c>
      <c r="M504">
        <v>0.90169999999999995</v>
      </c>
    </row>
    <row r="505" spans="1:13" x14ac:dyDescent="0.25">
      <c r="A505" s="15" t="s">
        <v>1201</v>
      </c>
      <c r="B505" s="15" t="s">
        <v>2191</v>
      </c>
      <c r="C505" s="15" t="s">
        <v>367</v>
      </c>
      <c r="D505" s="61">
        <v>0.94110000000000005</v>
      </c>
      <c r="E505" s="15" t="s">
        <v>368</v>
      </c>
      <c r="F505" s="15" t="s">
        <v>276</v>
      </c>
      <c r="G505" s="61">
        <v>1.0083</v>
      </c>
      <c r="H505" s="15">
        <v>0.96899999999999997</v>
      </c>
      <c r="I505" s="16">
        <v>0.95889999999999997</v>
      </c>
      <c r="J505" s="16">
        <v>0.95850000000000002</v>
      </c>
      <c r="K505" s="16">
        <v>0.95810000000000006</v>
      </c>
      <c r="L505" s="16">
        <v>0.96520000000000006</v>
      </c>
      <c r="M505">
        <v>0.9355</v>
      </c>
    </row>
    <row r="506" spans="1:13" x14ac:dyDescent="0.25">
      <c r="A506" s="15" t="s">
        <v>1202</v>
      </c>
      <c r="B506" s="15" t="s">
        <v>2192</v>
      </c>
      <c r="C506" s="15" t="s">
        <v>369</v>
      </c>
      <c r="D506" s="61">
        <v>0.69599999999999995</v>
      </c>
      <c r="E506" s="15" t="s">
        <v>145</v>
      </c>
      <c r="F506" s="15" t="s">
        <v>146</v>
      </c>
      <c r="G506" s="61">
        <v>0.69640000000000002</v>
      </c>
      <c r="H506" s="15">
        <v>0.68879999999999997</v>
      </c>
      <c r="I506" s="16">
        <v>0.68469999999999998</v>
      </c>
      <c r="J506" s="16">
        <v>0.69010000000000005</v>
      </c>
      <c r="K506" s="16">
        <v>0.71689999999999998</v>
      </c>
      <c r="L506" s="16">
        <v>0.7208</v>
      </c>
      <c r="M506">
        <v>0.73560000000000003</v>
      </c>
    </row>
    <row r="507" spans="1:13" x14ac:dyDescent="0.25">
      <c r="A507" s="15" t="s">
        <v>1203</v>
      </c>
      <c r="B507" s="15" t="s">
        <v>2032</v>
      </c>
      <c r="C507" s="15" t="s">
        <v>2356</v>
      </c>
      <c r="D507" s="61">
        <v>0.98580000000000001</v>
      </c>
      <c r="E507" s="15" t="s">
        <v>131</v>
      </c>
      <c r="F507" s="15" t="s">
        <v>132</v>
      </c>
      <c r="G507" s="61">
        <v>0.95830000000000004</v>
      </c>
      <c r="H507" s="15">
        <v>0.97819999999999996</v>
      </c>
      <c r="I507" s="16">
        <v>0.98070000000000002</v>
      </c>
      <c r="J507" s="16">
        <v>0.99540000000000006</v>
      </c>
      <c r="K507" s="16">
        <v>1.0105999999999999</v>
      </c>
      <c r="L507" s="16">
        <v>1.0295000000000001</v>
      </c>
      <c r="M507">
        <v>1.0149999999999999</v>
      </c>
    </row>
    <row r="508" spans="1:13" x14ac:dyDescent="0.25">
      <c r="A508" s="14" t="s">
        <v>1204</v>
      </c>
      <c r="B508" s="15" t="s">
        <v>2033</v>
      </c>
      <c r="C508" s="15" t="s">
        <v>221</v>
      </c>
      <c r="D508" s="61">
        <v>0.93310000000000004</v>
      </c>
      <c r="E508" s="15" t="s">
        <v>137</v>
      </c>
      <c r="F508" s="15" t="s">
        <v>138</v>
      </c>
      <c r="G508" s="61">
        <v>0.9103</v>
      </c>
      <c r="H508" s="15">
        <v>0.92659999999999998</v>
      </c>
      <c r="I508" s="16">
        <v>0.94240000000000002</v>
      </c>
      <c r="J508" s="16">
        <v>0.94610000000000005</v>
      </c>
      <c r="K508" s="16">
        <v>0.93320000000000003</v>
      </c>
      <c r="L508" s="16">
        <v>0.93959999999999999</v>
      </c>
      <c r="M508">
        <v>0.95279999999999998</v>
      </c>
    </row>
    <row r="509" spans="1:13" x14ac:dyDescent="0.25">
      <c r="A509" s="15" t="s">
        <v>1205</v>
      </c>
      <c r="B509" s="15" t="s">
        <v>2089</v>
      </c>
      <c r="C509" s="15" t="s">
        <v>278</v>
      </c>
      <c r="D509" s="61">
        <v>0.83450000000000002</v>
      </c>
      <c r="E509" s="15" t="s">
        <v>145</v>
      </c>
      <c r="F509" s="15" t="s">
        <v>146</v>
      </c>
      <c r="G509" s="61">
        <v>0.85140000000000005</v>
      </c>
      <c r="H509" s="15">
        <v>0.84389999999999998</v>
      </c>
      <c r="I509" s="16">
        <v>0.85529999999999995</v>
      </c>
      <c r="J509" s="16">
        <v>0.83650000000000002</v>
      </c>
      <c r="K509" s="16">
        <v>0.85250000000000004</v>
      </c>
      <c r="L509" s="16">
        <v>0.8589</v>
      </c>
      <c r="M509">
        <v>0.85809999999999997</v>
      </c>
    </row>
    <row r="510" spans="1:13" x14ac:dyDescent="0.25">
      <c r="A510" s="15" t="s">
        <v>1206</v>
      </c>
      <c r="B510" s="15" t="s">
        <v>2193</v>
      </c>
      <c r="C510" s="15" t="s">
        <v>370</v>
      </c>
      <c r="D510" s="61">
        <v>0.94399999999999995</v>
      </c>
      <c r="E510" s="15" t="s">
        <v>183</v>
      </c>
      <c r="F510" s="15" t="s">
        <v>184</v>
      </c>
      <c r="G510" s="61">
        <v>0.95100000000000007</v>
      </c>
      <c r="H510" s="15">
        <v>0.93049999999999999</v>
      </c>
      <c r="I510" s="16">
        <v>0.94499999999999995</v>
      </c>
      <c r="J510" s="16">
        <v>0.99270000000000003</v>
      </c>
      <c r="K510" s="16" t="s">
        <v>635</v>
      </c>
      <c r="L510" s="16" t="s">
        <v>635</v>
      </c>
      <c r="M510" t="s">
        <v>635</v>
      </c>
    </row>
    <row r="511" spans="1:13" x14ac:dyDescent="0.25">
      <c r="A511" s="15" t="s">
        <v>1207</v>
      </c>
      <c r="B511" s="15" t="s">
        <v>2194</v>
      </c>
      <c r="C511" s="15" t="s">
        <v>2381</v>
      </c>
      <c r="D511" s="61">
        <v>0.94040000000000001</v>
      </c>
      <c r="E511" s="15" t="s">
        <v>183</v>
      </c>
      <c r="F511" s="15" t="s">
        <v>184</v>
      </c>
      <c r="G511" s="61" t="s">
        <v>2420</v>
      </c>
      <c r="H511" s="15" t="e">
        <v>#N/A</v>
      </c>
      <c r="I511" s="16" t="e">
        <v>#N/A</v>
      </c>
      <c r="J511" s="16" t="e">
        <v>#N/A</v>
      </c>
      <c r="K511" s="16" t="e">
        <v>#N/A</v>
      </c>
      <c r="L511" s="16" t="e">
        <v>#N/A</v>
      </c>
      <c r="M511" t="e">
        <v>#N/A</v>
      </c>
    </row>
    <row r="512" spans="1:13" x14ac:dyDescent="0.25">
      <c r="A512" s="15" t="s">
        <v>1208</v>
      </c>
      <c r="B512" s="15" t="s">
        <v>2171</v>
      </c>
      <c r="C512" s="15" t="s">
        <v>351</v>
      </c>
      <c r="D512" s="61">
        <v>0.88439999999999996</v>
      </c>
      <c r="E512" s="15" t="s">
        <v>127</v>
      </c>
      <c r="F512" s="15" t="s">
        <v>122</v>
      </c>
      <c r="G512" s="61">
        <v>0.87380000000000002</v>
      </c>
      <c r="H512" s="15">
        <v>0.89429999999999998</v>
      </c>
      <c r="I512" s="16">
        <v>0.89790000000000003</v>
      </c>
      <c r="J512" s="16">
        <v>0.89710000000000001</v>
      </c>
      <c r="K512" s="16">
        <v>0.89410000000000001</v>
      </c>
      <c r="L512" s="16">
        <v>0.88860000000000006</v>
      </c>
      <c r="M512">
        <v>0.89910000000000001</v>
      </c>
    </row>
    <row r="513" spans="1:13" x14ac:dyDescent="0.25">
      <c r="A513" s="15" t="s">
        <v>1209</v>
      </c>
      <c r="B513" s="15" t="s">
        <v>2074</v>
      </c>
      <c r="C513" s="15" t="s">
        <v>2360</v>
      </c>
      <c r="D513" s="61">
        <v>0.89529999999999998</v>
      </c>
      <c r="E513" s="15" t="s">
        <v>121</v>
      </c>
      <c r="F513" s="15" t="s">
        <v>122</v>
      </c>
      <c r="G513" s="61">
        <v>0.87120000000000009</v>
      </c>
      <c r="H513" s="15">
        <v>0.89910000000000001</v>
      </c>
      <c r="I513" s="16">
        <v>0.89080000000000004</v>
      </c>
      <c r="J513" s="16">
        <v>0.87960000000000005</v>
      </c>
      <c r="K513" s="16" t="s">
        <v>635</v>
      </c>
      <c r="L513" s="16" t="s">
        <v>635</v>
      </c>
      <c r="M513" t="s">
        <v>635</v>
      </c>
    </row>
    <row r="514" spans="1:13" x14ac:dyDescent="0.25">
      <c r="A514" s="15" t="s">
        <v>1210</v>
      </c>
      <c r="B514" s="15" t="s">
        <v>2032</v>
      </c>
      <c r="C514" s="15" t="s">
        <v>2356</v>
      </c>
      <c r="D514" s="61">
        <v>0.98580000000000001</v>
      </c>
      <c r="E514" s="15" t="s">
        <v>131</v>
      </c>
      <c r="F514" s="15" t="s">
        <v>132</v>
      </c>
      <c r="G514" s="61">
        <v>0.95830000000000004</v>
      </c>
      <c r="H514" s="15">
        <v>0.97819999999999996</v>
      </c>
      <c r="I514" s="16">
        <v>0.98070000000000002</v>
      </c>
      <c r="J514" s="16">
        <v>0.99540000000000006</v>
      </c>
      <c r="K514" s="16">
        <v>1.0105999999999999</v>
      </c>
      <c r="L514" s="16">
        <v>1.0295000000000001</v>
      </c>
      <c r="M514">
        <v>1.0149999999999999</v>
      </c>
    </row>
    <row r="515" spans="1:13" x14ac:dyDescent="0.25">
      <c r="A515" s="15" t="s">
        <v>1211</v>
      </c>
      <c r="B515" s="15" t="s">
        <v>2195</v>
      </c>
      <c r="C515" s="15" t="s">
        <v>643</v>
      </c>
      <c r="D515" s="61">
        <v>0.72419999999999995</v>
      </c>
      <c r="E515" s="15" t="s">
        <v>309</v>
      </c>
      <c r="F515" s="15" t="s">
        <v>202</v>
      </c>
      <c r="G515" s="61">
        <v>0.68470000000000009</v>
      </c>
      <c r="H515" s="15">
        <v>0.7409</v>
      </c>
      <c r="I515" s="16">
        <v>0.74229999999999996</v>
      </c>
      <c r="J515" s="16">
        <v>0.75409999999999999</v>
      </c>
      <c r="K515" s="16">
        <v>0.76470000000000005</v>
      </c>
      <c r="L515" s="16">
        <v>0.79200000000000004</v>
      </c>
      <c r="M515">
        <v>0.82640000000000002</v>
      </c>
    </row>
    <row r="516" spans="1:13" x14ac:dyDescent="0.25">
      <c r="A516" s="15" t="s">
        <v>1212</v>
      </c>
      <c r="B516" s="15" t="s">
        <v>2050</v>
      </c>
      <c r="C516" s="15" t="s">
        <v>237</v>
      </c>
      <c r="D516" s="61">
        <v>0.73070000000000002</v>
      </c>
      <c r="E516" s="15" t="s">
        <v>127</v>
      </c>
      <c r="F516" s="15" t="s">
        <v>122</v>
      </c>
      <c r="G516" s="61">
        <v>0.71679999999999999</v>
      </c>
      <c r="H516" s="15">
        <v>0.751</v>
      </c>
      <c r="I516" s="16">
        <v>0.7429</v>
      </c>
      <c r="J516" s="16">
        <v>0.79810000000000003</v>
      </c>
      <c r="K516" s="16">
        <v>0.79630000000000001</v>
      </c>
      <c r="L516" s="16">
        <v>0.77250000000000008</v>
      </c>
      <c r="M516">
        <v>0.7782</v>
      </c>
    </row>
    <row r="517" spans="1:13" x14ac:dyDescent="0.25">
      <c r="A517" s="15" t="s">
        <v>1213</v>
      </c>
      <c r="B517" s="15" t="s">
        <v>1969</v>
      </c>
      <c r="C517" s="15" t="s">
        <v>139</v>
      </c>
      <c r="D517" s="61">
        <v>0.87519999999999998</v>
      </c>
      <c r="E517" s="15" t="s">
        <v>121</v>
      </c>
      <c r="F517" s="15" t="s">
        <v>122</v>
      </c>
      <c r="G517" s="61">
        <v>0.9153</v>
      </c>
      <c r="H517" s="15">
        <v>0.93579999999999997</v>
      </c>
      <c r="I517" s="16">
        <v>0.94</v>
      </c>
      <c r="J517" s="16">
        <v>0.93900000000000006</v>
      </c>
      <c r="K517" s="16">
        <v>0.92280000000000006</v>
      </c>
      <c r="L517" s="16">
        <v>0.92810000000000004</v>
      </c>
      <c r="M517">
        <v>0.92949999999999999</v>
      </c>
    </row>
    <row r="518" spans="1:13" x14ac:dyDescent="0.25">
      <c r="A518" s="15" t="s">
        <v>1214</v>
      </c>
      <c r="B518" s="15" t="s">
        <v>2000</v>
      </c>
      <c r="C518" s="15" t="s">
        <v>2350</v>
      </c>
      <c r="D518" s="61">
        <v>1.0382</v>
      </c>
      <c r="E518" s="15" t="s">
        <v>178</v>
      </c>
      <c r="F518" s="15" t="s">
        <v>179</v>
      </c>
      <c r="G518" s="61" t="s">
        <v>2420</v>
      </c>
      <c r="H518" s="15" t="e">
        <v>#N/A</v>
      </c>
      <c r="I518" s="16" t="e">
        <v>#N/A</v>
      </c>
      <c r="J518" s="16" t="e">
        <v>#N/A</v>
      </c>
      <c r="K518" s="16" t="e">
        <v>#N/A</v>
      </c>
      <c r="L518" s="16" t="e">
        <v>#N/A</v>
      </c>
      <c r="M518" t="e">
        <v>#N/A</v>
      </c>
    </row>
    <row r="519" spans="1:13" x14ac:dyDescent="0.25">
      <c r="A519" s="15" t="s">
        <v>1215</v>
      </c>
      <c r="B519" s="15" t="s">
        <v>2196</v>
      </c>
      <c r="C519" s="15" t="s">
        <v>2382</v>
      </c>
      <c r="D519" s="61">
        <v>0.85009999999999997</v>
      </c>
      <c r="E519" s="15" t="s">
        <v>134</v>
      </c>
      <c r="F519" s="15" t="s">
        <v>135</v>
      </c>
      <c r="G519" s="61">
        <v>0.82480000000000009</v>
      </c>
      <c r="H519" s="15">
        <v>0.89580000000000004</v>
      </c>
      <c r="I519" s="16">
        <v>0.77429999999999999</v>
      </c>
      <c r="J519" s="16">
        <v>0.76560000000000006</v>
      </c>
      <c r="K519" s="16">
        <v>0.75900000000000001</v>
      </c>
      <c r="L519" s="16">
        <v>0.76700000000000002</v>
      </c>
      <c r="M519">
        <v>0.69589999999999996</v>
      </c>
    </row>
    <row r="520" spans="1:13" x14ac:dyDescent="0.25">
      <c r="A520" s="15" t="s">
        <v>1216</v>
      </c>
      <c r="B520" s="15" t="s">
        <v>2197</v>
      </c>
      <c r="C520" s="15" t="s">
        <v>371</v>
      </c>
      <c r="D520" s="61">
        <v>0.89390000000000003</v>
      </c>
      <c r="E520" s="15" t="s">
        <v>159</v>
      </c>
      <c r="F520" s="15" t="s">
        <v>160</v>
      </c>
      <c r="G520" s="61">
        <v>0.93149999999999999</v>
      </c>
      <c r="H520" s="15">
        <v>0.88529999999999998</v>
      </c>
      <c r="I520" s="16">
        <v>0.85529999999999995</v>
      </c>
      <c r="J520" s="16">
        <v>0.86640000000000006</v>
      </c>
      <c r="K520" s="16">
        <v>0.85289999999999999</v>
      </c>
      <c r="L520" s="16">
        <v>0.89270000000000005</v>
      </c>
      <c r="M520">
        <v>0.85619999999999996</v>
      </c>
    </row>
    <row r="521" spans="1:13" x14ac:dyDescent="0.25">
      <c r="A521" s="15" t="s">
        <v>1217</v>
      </c>
      <c r="B521" s="15" t="s">
        <v>1976</v>
      </c>
      <c r="C521" s="15" t="s">
        <v>153</v>
      </c>
      <c r="D521" s="61">
        <v>0.98529999999999995</v>
      </c>
      <c r="E521" s="15" t="s">
        <v>154</v>
      </c>
      <c r="F521" s="15" t="s">
        <v>128</v>
      </c>
      <c r="G521" s="61">
        <v>0.97900000000000009</v>
      </c>
      <c r="H521" s="15">
        <v>0.9466</v>
      </c>
      <c r="I521" s="16">
        <v>0.95140000000000002</v>
      </c>
      <c r="J521" s="16">
        <v>0.95210000000000006</v>
      </c>
      <c r="K521" s="16">
        <v>0.95810000000000006</v>
      </c>
      <c r="L521" s="16">
        <v>0.95680000000000009</v>
      </c>
      <c r="M521">
        <v>0.9506</v>
      </c>
    </row>
    <row r="522" spans="1:13" x14ac:dyDescent="0.25">
      <c r="A522" s="15" t="s">
        <v>1218</v>
      </c>
      <c r="B522" s="15" t="s">
        <v>2096</v>
      </c>
      <c r="C522" s="15" t="s">
        <v>284</v>
      </c>
      <c r="D522" s="61">
        <v>0.8206</v>
      </c>
      <c r="E522" s="15" t="s">
        <v>178</v>
      </c>
      <c r="F522" s="15" t="s">
        <v>179</v>
      </c>
      <c r="G522" s="61">
        <v>0.78490000000000004</v>
      </c>
      <c r="H522" s="15">
        <v>0.80500000000000005</v>
      </c>
      <c r="I522" s="16">
        <v>0.77900000000000003</v>
      </c>
      <c r="J522" s="16">
        <v>0.78660000000000008</v>
      </c>
      <c r="K522" s="16">
        <v>0.79070000000000007</v>
      </c>
      <c r="L522" s="16">
        <v>0.78960000000000008</v>
      </c>
      <c r="M522">
        <v>0.80720000000000003</v>
      </c>
    </row>
    <row r="523" spans="1:13" x14ac:dyDescent="0.25">
      <c r="A523" s="15" t="s">
        <v>1219</v>
      </c>
      <c r="B523" s="15" t="s">
        <v>1990</v>
      </c>
      <c r="C523" s="15" t="s">
        <v>2346</v>
      </c>
      <c r="D523" s="61">
        <v>1.0188999999999999</v>
      </c>
      <c r="E523" s="15" t="s">
        <v>159</v>
      </c>
      <c r="F523" s="15" t="s">
        <v>160</v>
      </c>
      <c r="G523" s="61">
        <v>1.0026000000000002</v>
      </c>
      <c r="H523" s="15">
        <v>0.99939999999999996</v>
      </c>
      <c r="I523" s="16">
        <v>0.99250000000000005</v>
      </c>
      <c r="J523" s="16">
        <v>1.0049000000000001</v>
      </c>
      <c r="K523" s="16">
        <v>1.0018</v>
      </c>
      <c r="L523" s="16">
        <v>0.98120000000000007</v>
      </c>
      <c r="M523">
        <v>0.97499999999999998</v>
      </c>
    </row>
    <row r="524" spans="1:13" x14ac:dyDescent="0.25">
      <c r="A524" s="15" t="s">
        <v>1220</v>
      </c>
      <c r="B524" s="15" t="s">
        <v>2088</v>
      </c>
      <c r="C524" s="15" t="s">
        <v>2362</v>
      </c>
      <c r="D524" s="61">
        <v>0.99180000000000001</v>
      </c>
      <c r="E524" s="15" t="s">
        <v>196</v>
      </c>
      <c r="F524" s="15" t="s">
        <v>197</v>
      </c>
      <c r="G524" s="61">
        <v>0.95710000000000006</v>
      </c>
      <c r="H524" s="15">
        <v>0.97150000000000003</v>
      </c>
      <c r="I524" s="16">
        <v>0.95379999999999998</v>
      </c>
      <c r="J524" s="16">
        <v>0.95050000000000001</v>
      </c>
      <c r="K524" s="16">
        <v>0.92890000000000006</v>
      </c>
      <c r="L524" s="16">
        <v>0.93890000000000007</v>
      </c>
      <c r="M524">
        <v>0.94330000000000003</v>
      </c>
    </row>
    <row r="525" spans="1:13" x14ac:dyDescent="0.25">
      <c r="A525" s="15" t="s">
        <v>1221</v>
      </c>
      <c r="B525" s="15" t="s">
        <v>2058</v>
      </c>
      <c r="C525" s="15" t="s">
        <v>243</v>
      </c>
      <c r="D525" s="61">
        <v>0.90680000000000005</v>
      </c>
      <c r="E525" s="15" t="s">
        <v>131</v>
      </c>
      <c r="F525" s="15" t="s">
        <v>132</v>
      </c>
      <c r="G525" s="61">
        <v>0.87930000000000008</v>
      </c>
      <c r="H525" s="15">
        <v>0.86</v>
      </c>
      <c r="I525" s="16">
        <v>0.86950000000000005</v>
      </c>
      <c r="J525" s="16">
        <v>0.86970000000000003</v>
      </c>
      <c r="K525" s="16">
        <v>0.88440000000000007</v>
      </c>
      <c r="L525" s="16">
        <v>0.87530000000000008</v>
      </c>
      <c r="M525">
        <v>0.86890000000000001</v>
      </c>
    </row>
    <row r="526" spans="1:13" x14ac:dyDescent="0.25">
      <c r="A526" s="15" t="s">
        <v>1222</v>
      </c>
      <c r="B526" s="15" t="s">
        <v>2195</v>
      </c>
      <c r="C526" s="15" t="s">
        <v>643</v>
      </c>
      <c r="D526" s="61">
        <v>0.72419999999999995</v>
      </c>
      <c r="E526" s="15" t="s">
        <v>309</v>
      </c>
      <c r="F526" s="15" t="s">
        <v>202</v>
      </c>
      <c r="G526" s="61">
        <v>0.68470000000000009</v>
      </c>
      <c r="H526" s="15">
        <v>0.7409</v>
      </c>
      <c r="I526" s="16">
        <v>0.74229999999999996</v>
      </c>
      <c r="J526" s="16">
        <v>0.75409999999999999</v>
      </c>
      <c r="K526" s="16">
        <v>0.76470000000000005</v>
      </c>
      <c r="L526" s="16">
        <v>0.79200000000000004</v>
      </c>
      <c r="M526">
        <v>0.82640000000000002</v>
      </c>
    </row>
    <row r="527" spans="1:13" x14ac:dyDescent="0.25">
      <c r="A527" s="15" t="s">
        <v>1223</v>
      </c>
      <c r="B527" s="15" t="s">
        <v>2187</v>
      </c>
      <c r="C527" s="15" t="s">
        <v>362</v>
      </c>
      <c r="D527" s="61">
        <v>0.95489999999999997</v>
      </c>
      <c r="E527" s="15" t="s">
        <v>159</v>
      </c>
      <c r="F527" s="15" t="s">
        <v>160</v>
      </c>
      <c r="G527" s="61">
        <v>0.9415</v>
      </c>
      <c r="H527" s="15">
        <v>0.8569</v>
      </c>
      <c r="I527" s="16">
        <v>0.86180000000000001</v>
      </c>
      <c r="J527" s="16">
        <v>0.82920000000000005</v>
      </c>
      <c r="K527" s="16">
        <v>0.81059999999999999</v>
      </c>
      <c r="L527" s="16">
        <v>0.76910000000000001</v>
      </c>
      <c r="M527">
        <v>0.79990000000000006</v>
      </c>
    </row>
    <row r="528" spans="1:13" x14ac:dyDescent="0.25">
      <c r="A528" s="15" t="s">
        <v>1224</v>
      </c>
      <c r="B528" s="15" t="s">
        <v>2198</v>
      </c>
      <c r="C528" s="15" t="s">
        <v>372</v>
      </c>
      <c r="D528" s="61">
        <v>0.96840000000000004</v>
      </c>
      <c r="E528" s="15" t="s">
        <v>121</v>
      </c>
      <c r="F528" s="15" t="s">
        <v>122</v>
      </c>
      <c r="G528" s="61">
        <v>0.9123</v>
      </c>
      <c r="H528" s="15">
        <v>0.93700000000000006</v>
      </c>
      <c r="I528" s="16">
        <v>0.93769999999999998</v>
      </c>
      <c r="J528" s="16">
        <v>0.94210000000000005</v>
      </c>
      <c r="K528" s="16">
        <v>0.95630000000000004</v>
      </c>
      <c r="L528" s="16">
        <v>0.89419999999999999</v>
      </c>
      <c r="M528">
        <v>0.89739999999999998</v>
      </c>
    </row>
    <row r="529" spans="1:13" x14ac:dyDescent="0.25">
      <c r="A529" s="15" t="s">
        <v>1225</v>
      </c>
      <c r="B529" s="15" t="s">
        <v>2062</v>
      </c>
      <c r="C529" s="15" t="s">
        <v>249</v>
      </c>
      <c r="D529" s="61">
        <v>0.81659999999999999</v>
      </c>
      <c r="E529" s="15" t="s">
        <v>148</v>
      </c>
      <c r="F529" s="15" t="s">
        <v>149</v>
      </c>
      <c r="G529" s="61">
        <v>0.82340000000000002</v>
      </c>
      <c r="H529" s="15">
        <v>0.8387</v>
      </c>
      <c r="I529" s="16">
        <v>0.84370000000000001</v>
      </c>
      <c r="J529" s="16">
        <v>0.85000000000000009</v>
      </c>
      <c r="K529" s="16">
        <v>0.85489999999999999</v>
      </c>
      <c r="L529" s="16">
        <v>0.85240000000000005</v>
      </c>
      <c r="M529">
        <v>0.86050000000000004</v>
      </c>
    </row>
    <row r="530" spans="1:13" x14ac:dyDescent="0.25">
      <c r="A530" s="15" t="s">
        <v>1226</v>
      </c>
      <c r="B530" s="15" t="s">
        <v>1981</v>
      </c>
      <c r="C530" s="15" t="s">
        <v>162</v>
      </c>
      <c r="D530" s="61">
        <v>0.31180000000000002</v>
      </c>
      <c r="E530" s="15" t="s">
        <v>106</v>
      </c>
      <c r="F530" s="15" t="s">
        <v>107</v>
      </c>
      <c r="G530" s="61">
        <v>0.3261</v>
      </c>
      <c r="H530" s="15">
        <v>0.3427</v>
      </c>
      <c r="I530" s="16">
        <v>0.34460000000000002</v>
      </c>
      <c r="J530" s="16">
        <v>0.35370000000000001</v>
      </c>
      <c r="K530" s="16">
        <v>0.36460000000000004</v>
      </c>
      <c r="L530" s="16">
        <v>0.37390000000000001</v>
      </c>
      <c r="M530">
        <v>0.42370000000000002</v>
      </c>
    </row>
    <row r="531" spans="1:13" x14ac:dyDescent="0.25">
      <c r="A531" s="15" t="s">
        <v>1227</v>
      </c>
      <c r="B531" s="15" t="s">
        <v>2047</v>
      </c>
      <c r="C531" s="15" t="s">
        <v>651</v>
      </c>
      <c r="D531" s="61">
        <v>0.8216</v>
      </c>
      <c r="E531" s="15" t="s">
        <v>145</v>
      </c>
      <c r="F531" s="15" t="s">
        <v>146</v>
      </c>
      <c r="G531" s="61">
        <v>0.76800000000000002</v>
      </c>
      <c r="H531" s="15">
        <v>0.71140000000000003</v>
      </c>
      <c r="I531" s="16">
        <v>0.69879999999999998</v>
      </c>
      <c r="J531" s="16">
        <v>0.6996</v>
      </c>
      <c r="K531" s="16" t="s">
        <v>635</v>
      </c>
      <c r="L531" s="16" t="s">
        <v>635</v>
      </c>
      <c r="M531" t="s">
        <v>635</v>
      </c>
    </row>
    <row r="532" spans="1:13" x14ac:dyDescent="0.25">
      <c r="A532" s="15" t="s">
        <v>1228</v>
      </c>
      <c r="B532" s="15" t="s">
        <v>2001</v>
      </c>
      <c r="C532" s="15" t="s">
        <v>2351</v>
      </c>
      <c r="D532" s="61">
        <v>0.98799999999999999</v>
      </c>
      <c r="E532" s="15" t="s">
        <v>159</v>
      </c>
      <c r="F532" s="15" t="s">
        <v>160</v>
      </c>
      <c r="G532" s="61">
        <v>0.93330000000000002</v>
      </c>
      <c r="H532" s="15">
        <v>0.95079999999999998</v>
      </c>
      <c r="I532" s="16">
        <v>0.95179999999999998</v>
      </c>
      <c r="J532" s="16">
        <v>0.9476</v>
      </c>
      <c r="K532" s="16">
        <v>0.93959999999999999</v>
      </c>
      <c r="L532" s="16">
        <v>0.95530000000000004</v>
      </c>
      <c r="M532">
        <v>0.98819999999999997</v>
      </c>
    </row>
    <row r="533" spans="1:13" x14ac:dyDescent="0.25">
      <c r="A533" s="14" t="s">
        <v>1229</v>
      </c>
      <c r="B533" s="15" t="s">
        <v>1997</v>
      </c>
      <c r="C533" s="15" t="s">
        <v>2348</v>
      </c>
      <c r="D533" s="61">
        <v>1.0210999999999999</v>
      </c>
      <c r="E533" s="15" t="s">
        <v>178</v>
      </c>
      <c r="F533" s="15" t="s">
        <v>179</v>
      </c>
      <c r="G533" s="61" t="s">
        <v>2420</v>
      </c>
      <c r="H533" s="15" t="e">
        <v>#N/A</v>
      </c>
      <c r="I533" s="16" t="e">
        <v>#N/A</v>
      </c>
      <c r="J533" s="16" t="e">
        <v>#N/A</v>
      </c>
      <c r="K533" s="16" t="e">
        <v>#N/A</v>
      </c>
      <c r="L533" s="16" t="e">
        <v>#N/A</v>
      </c>
      <c r="M533" t="e">
        <v>#N/A</v>
      </c>
    </row>
    <row r="534" spans="1:13" x14ac:dyDescent="0.25">
      <c r="A534" s="15" t="s">
        <v>1230</v>
      </c>
      <c r="B534" s="15" t="s">
        <v>2059</v>
      </c>
      <c r="C534" s="15" t="s">
        <v>244</v>
      </c>
      <c r="D534" s="61">
        <v>0.88729999999999998</v>
      </c>
      <c r="E534" s="15" t="s">
        <v>115</v>
      </c>
      <c r="F534" s="15" t="s">
        <v>116</v>
      </c>
      <c r="G534" s="61">
        <v>0.84900000000000009</v>
      </c>
      <c r="H534" s="15">
        <v>0.82</v>
      </c>
      <c r="I534" s="16">
        <v>0.85470000000000002</v>
      </c>
      <c r="J534" s="16">
        <v>0.8701000000000001</v>
      </c>
      <c r="K534" s="16">
        <v>0.878</v>
      </c>
      <c r="L534" s="16">
        <v>0.89490000000000003</v>
      </c>
      <c r="M534">
        <v>0.86629999999999996</v>
      </c>
    </row>
    <row r="535" spans="1:13" x14ac:dyDescent="0.25">
      <c r="A535" s="15" t="s">
        <v>1231</v>
      </c>
      <c r="B535" s="15" t="s">
        <v>2032</v>
      </c>
      <c r="C535" s="15" t="s">
        <v>2356</v>
      </c>
      <c r="D535" s="61">
        <v>0.98580000000000001</v>
      </c>
      <c r="E535" s="15" t="s">
        <v>131</v>
      </c>
      <c r="F535" s="15" t="s">
        <v>132</v>
      </c>
      <c r="G535" s="61">
        <v>0.95830000000000004</v>
      </c>
      <c r="H535" s="15">
        <v>0.97819999999999996</v>
      </c>
      <c r="I535" s="16">
        <v>0.98070000000000002</v>
      </c>
      <c r="J535" s="16">
        <v>0.99540000000000006</v>
      </c>
      <c r="K535" s="16">
        <v>1.0105999999999999</v>
      </c>
      <c r="L535" s="16">
        <v>1.0295000000000001</v>
      </c>
      <c r="M535">
        <v>1.0149999999999999</v>
      </c>
    </row>
    <row r="536" spans="1:13" x14ac:dyDescent="0.25">
      <c r="A536" s="15" t="s">
        <v>1232</v>
      </c>
      <c r="B536" s="15" t="s">
        <v>1977</v>
      </c>
      <c r="C536" s="15" t="s">
        <v>155</v>
      </c>
      <c r="D536" s="61">
        <v>1.0563</v>
      </c>
      <c r="E536" s="15" t="s">
        <v>199</v>
      </c>
      <c r="F536" s="15" t="s">
        <v>157</v>
      </c>
      <c r="G536" s="61">
        <v>1.0647</v>
      </c>
      <c r="H536" s="15">
        <v>1.0754999999999999</v>
      </c>
      <c r="I536" s="16">
        <v>1.0959000000000001</v>
      </c>
      <c r="J536" s="16">
        <v>1.1091</v>
      </c>
      <c r="K536" s="16">
        <v>1.1356000000000002</v>
      </c>
      <c r="L536" s="16">
        <v>1.1206</v>
      </c>
      <c r="M536">
        <v>1.1294999999999999</v>
      </c>
    </row>
    <row r="537" spans="1:13" x14ac:dyDescent="0.25">
      <c r="A537" s="15" t="s">
        <v>1233</v>
      </c>
      <c r="B537" s="15" t="s">
        <v>1969</v>
      </c>
      <c r="C537" s="15" t="s">
        <v>139</v>
      </c>
      <c r="D537" s="61">
        <v>0.87519999999999998</v>
      </c>
      <c r="E537" s="15" t="s">
        <v>121</v>
      </c>
      <c r="F537" s="15" t="s">
        <v>122</v>
      </c>
      <c r="G537" s="61">
        <v>0.9153</v>
      </c>
      <c r="H537" s="15">
        <v>0.93579999999999997</v>
      </c>
      <c r="I537" s="16">
        <v>0.94</v>
      </c>
      <c r="J537" s="16">
        <v>0.93900000000000006</v>
      </c>
      <c r="K537" s="16">
        <v>0.92280000000000006</v>
      </c>
      <c r="L537" s="16">
        <v>0.92810000000000004</v>
      </c>
      <c r="M537">
        <v>0.92949999999999999</v>
      </c>
    </row>
    <row r="538" spans="1:13" x14ac:dyDescent="0.25">
      <c r="A538" s="15" t="s">
        <v>1234</v>
      </c>
      <c r="B538" s="15" t="s">
        <v>2179</v>
      </c>
      <c r="C538" s="15" t="s">
        <v>357</v>
      </c>
      <c r="D538" s="61">
        <v>0.65659999999999996</v>
      </c>
      <c r="E538" s="15" t="s">
        <v>174</v>
      </c>
      <c r="F538" s="15" t="s">
        <v>175</v>
      </c>
      <c r="G538" s="61">
        <v>0.64950000000000008</v>
      </c>
      <c r="H538" s="15">
        <v>0.67669999999999997</v>
      </c>
      <c r="I538" s="16">
        <v>0.68530000000000002</v>
      </c>
      <c r="J538" s="16">
        <v>0.67990000000000006</v>
      </c>
      <c r="K538" s="16">
        <v>0.70020000000000004</v>
      </c>
      <c r="L538" s="16">
        <v>0.68</v>
      </c>
      <c r="M538">
        <v>0.66310000000000002</v>
      </c>
    </row>
    <row r="539" spans="1:13" x14ac:dyDescent="0.25">
      <c r="A539" s="15" t="s">
        <v>1235</v>
      </c>
      <c r="B539" s="15" t="s">
        <v>1997</v>
      </c>
      <c r="C539" s="15" t="s">
        <v>2348</v>
      </c>
      <c r="D539" s="61">
        <v>1.0210999999999999</v>
      </c>
      <c r="E539" s="15" t="s">
        <v>178</v>
      </c>
      <c r="F539" s="15" t="s">
        <v>179</v>
      </c>
      <c r="G539" s="61" t="s">
        <v>2420</v>
      </c>
      <c r="H539" s="15" t="e">
        <v>#N/A</v>
      </c>
      <c r="I539" s="16" t="e">
        <v>#N/A</v>
      </c>
      <c r="J539" s="16" t="e">
        <v>#N/A</v>
      </c>
      <c r="K539" s="16" t="e">
        <v>#N/A</v>
      </c>
      <c r="L539" s="16" t="e">
        <v>#N/A</v>
      </c>
      <c r="M539" t="e">
        <v>#N/A</v>
      </c>
    </row>
    <row r="540" spans="1:13" x14ac:dyDescent="0.25">
      <c r="A540" s="15" t="s">
        <v>1236</v>
      </c>
      <c r="B540" s="15" t="s">
        <v>2199</v>
      </c>
      <c r="C540" s="15" t="s">
        <v>373</v>
      </c>
      <c r="D540" s="61">
        <v>0.78580000000000005</v>
      </c>
      <c r="E540" s="15" t="s">
        <v>124</v>
      </c>
      <c r="F540" s="15" t="s">
        <v>125</v>
      </c>
      <c r="G540" s="61">
        <v>0.78860000000000008</v>
      </c>
      <c r="H540" s="15">
        <v>0.78029999999999999</v>
      </c>
      <c r="I540" s="16">
        <v>0.83730000000000004</v>
      </c>
      <c r="J540" s="16">
        <v>0.85200000000000009</v>
      </c>
      <c r="K540" s="16">
        <v>0.90590000000000004</v>
      </c>
      <c r="L540" s="16">
        <v>0.95350000000000001</v>
      </c>
      <c r="M540">
        <v>0.94389999999999996</v>
      </c>
    </row>
    <row r="541" spans="1:13" x14ac:dyDescent="0.25">
      <c r="A541" s="15" t="s">
        <v>1237</v>
      </c>
      <c r="B541" s="15" t="s">
        <v>2058</v>
      </c>
      <c r="C541" s="15" t="s">
        <v>243</v>
      </c>
      <c r="D541" s="61">
        <v>0.90680000000000005</v>
      </c>
      <c r="E541" s="15" t="s">
        <v>134</v>
      </c>
      <c r="F541" s="15" t="s">
        <v>135</v>
      </c>
      <c r="G541" s="61">
        <v>0.87930000000000008</v>
      </c>
      <c r="H541" s="15">
        <v>0.86</v>
      </c>
      <c r="I541" s="16">
        <v>0.86950000000000005</v>
      </c>
      <c r="J541" s="16">
        <v>0.86970000000000003</v>
      </c>
      <c r="K541" s="16">
        <v>0.88440000000000007</v>
      </c>
      <c r="L541" s="16">
        <v>0.87530000000000008</v>
      </c>
      <c r="M541">
        <v>0.86890000000000001</v>
      </c>
    </row>
    <row r="542" spans="1:13" x14ac:dyDescent="0.25">
      <c r="A542" s="15" t="s">
        <v>1238</v>
      </c>
      <c r="B542" s="15" t="s">
        <v>2200</v>
      </c>
      <c r="C542" s="15" t="s">
        <v>374</v>
      </c>
      <c r="D542" s="61">
        <v>0.88639999999999997</v>
      </c>
      <c r="E542" s="15" t="s">
        <v>118</v>
      </c>
      <c r="F542" s="15" t="s">
        <v>119</v>
      </c>
      <c r="G542" s="61">
        <v>0.87890000000000001</v>
      </c>
      <c r="H542" s="15">
        <v>0.89559999999999995</v>
      </c>
      <c r="I542" s="16">
        <v>0.89470000000000005</v>
      </c>
      <c r="J542" s="16">
        <v>0.90260000000000007</v>
      </c>
      <c r="K542" s="16">
        <v>0.9224</v>
      </c>
      <c r="L542" s="16">
        <v>0.88850000000000007</v>
      </c>
      <c r="M542">
        <v>0.93210000000000004</v>
      </c>
    </row>
    <row r="543" spans="1:13" x14ac:dyDescent="0.25">
      <c r="A543" s="15" t="s">
        <v>1239</v>
      </c>
      <c r="B543" s="15" t="s">
        <v>2201</v>
      </c>
      <c r="C543" s="15" t="s">
        <v>2383</v>
      </c>
      <c r="D543" s="61">
        <v>0.89859999999999995</v>
      </c>
      <c r="E543" s="15" t="s">
        <v>112</v>
      </c>
      <c r="F543" s="15" t="s">
        <v>113</v>
      </c>
      <c r="G543" s="61" t="s">
        <v>2420</v>
      </c>
      <c r="H543" s="15" t="e">
        <v>#N/A</v>
      </c>
      <c r="I543" s="16" t="e">
        <v>#N/A</v>
      </c>
      <c r="J543" s="16" t="e">
        <v>#N/A</v>
      </c>
      <c r="K543" s="16" t="e">
        <v>#N/A</v>
      </c>
      <c r="L543" s="16" t="e">
        <v>#N/A</v>
      </c>
      <c r="M543" t="e">
        <v>#N/A</v>
      </c>
    </row>
    <row r="544" spans="1:13" x14ac:dyDescent="0.25">
      <c r="A544" s="15" t="s">
        <v>1240</v>
      </c>
      <c r="B544" s="15" t="s">
        <v>2077</v>
      </c>
      <c r="C544" s="15" t="s">
        <v>263</v>
      </c>
      <c r="D544" s="61">
        <v>0.93589999999999995</v>
      </c>
      <c r="E544" s="15" t="s">
        <v>145</v>
      </c>
      <c r="F544" s="15" t="s">
        <v>146</v>
      </c>
      <c r="G544" s="61">
        <v>0.87820000000000009</v>
      </c>
      <c r="H544" s="15">
        <v>0.86499999999999999</v>
      </c>
      <c r="I544" s="16">
        <v>0.87209999999999999</v>
      </c>
      <c r="J544" s="16">
        <v>0.88340000000000007</v>
      </c>
      <c r="K544" s="16">
        <v>0.8841</v>
      </c>
      <c r="L544" s="16">
        <v>0.88919999999999999</v>
      </c>
      <c r="M544">
        <v>0.89600000000000002</v>
      </c>
    </row>
    <row r="545" spans="1:13" x14ac:dyDescent="0.25">
      <c r="A545" s="15" t="s">
        <v>1241</v>
      </c>
      <c r="B545" s="15" t="s">
        <v>2202</v>
      </c>
      <c r="C545" s="15" t="s">
        <v>375</v>
      </c>
      <c r="D545" s="61">
        <v>0.78069999999999995</v>
      </c>
      <c r="E545" s="15" t="s">
        <v>159</v>
      </c>
      <c r="F545" s="15" t="s">
        <v>160</v>
      </c>
      <c r="G545" s="61">
        <v>0.76250000000000007</v>
      </c>
      <c r="H545" s="15">
        <v>0.78510000000000002</v>
      </c>
      <c r="I545" s="16">
        <v>0.78549999999999998</v>
      </c>
      <c r="J545" s="16">
        <v>0.80800000000000005</v>
      </c>
      <c r="K545" s="16">
        <v>0.82640000000000002</v>
      </c>
      <c r="L545" s="16">
        <v>0.81059999999999999</v>
      </c>
      <c r="M545">
        <v>0.83289999999999997</v>
      </c>
    </row>
    <row r="546" spans="1:13" x14ac:dyDescent="0.25">
      <c r="A546" s="15" t="s">
        <v>1242</v>
      </c>
      <c r="B546" s="15" t="s">
        <v>2203</v>
      </c>
      <c r="C546" s="15" t="s">
        <v>2384</v>
      </c>
      <c r="D546" s="61">
        <v>0.88839999999999997</v>
      </c>
      <c r="E546" s="15" t="s">
        <v>112</v>
      </c>
      <c r="F546" s="15" t="s">
        <v>113</v>
      </c>
      <c r="G546" s="61">
        <v>0.83530000000000004</v>
      </c>
      <c r="H546" s="15">
        <v>0.83679999999999999</v>
      </c>
      <c r="I546" s="16">
        <v>0.82240000000000002</v>
      </c>
      <c r="J546" s="16">
        <v>0.78570000000000007</v>
      </c>
      <c r="K546" s="16">
        <v>0.79860000000000009</v>
      </c>
      <c r="L546" s="16">
        <v>0.79570000000000007</v>
      </c>
      <c r="M546">
        <v>0.79059999999999997</v>
      </c>
    </row>
    <row r="547" spans="1:13" x14ac:dyDescent="0.25">
      <c r="A547" s="15" t="s">
        <v>1243</v>
      </c>
      <c r="B547" s="15" t="s">
        <v>2201</v>
      </c>
      <c r="C547" s="15" t="s">
        <v>2383</v>
      </c>
      <c r="D547" s="61">
        <v>0.89859999999999995</v>
      </c>
      <c r="E547" s="15" t="s">
        <v>112</v>
      </c>
      <c r="F547" s="15" t="s">
        <v>113</v>
      </c>
      <c r="G547" s="61" t="s">
        <v>2420</v>
      </c>
      <c r="H547" s="15" t="e">
        <v>#N/A</v>
      </c>
      <c r="I547" s="16" t="e">
        <v>#N/A</v>
      </c>
      <c r="J547" s="16" t="e">
        <v>#N/A</v>
      </c>
      <c r="K547" s="16" t="e">
        <v>#N/A</v>
      </c>
      <c r="L547" s="16" t="e">
        <v>#N/A</v>
      </c>
      <c r="M547" t="e">
        <v>#N/A</v>
      </c>
    </row>
    <row r="548" spans="1:13" x14ac:dyDescent="0.25">
      <c r="A548" s="15" t="s">
        <v>1244</v>
      </c>
      <c r="B548" s="15" t="s">
        <v>2204</v>
      </c>
      <c r="C548" s="15" t="s">
        <v>376</v>
      </c>
      <c r="D548" s="61">
        <v>0.96379999999999999</v>
      </c>
      <c r="E548" s="15" t="s">
        <v>377</v>
      </c>
      <c r="F548" s="15" t="s">
        <v>378</v>
      </c>
      <c r="G548" s="61">
        <v>0.95830000000000004</v>
      </c>
      <c r="H548" s="15">
        <v>0.95330000000000004</v>
      </c>
      <c r="I548" s="16">
        <v>0.95379999999999998</v>
      </c>
      <c r="J548" s="16">
        <v>0.92710000000000004</v>
      </c>
      <c r="K548" s="16">
        <v>0.94180000000000008</v>
      </c>
      <c r="L548" s="16">
        <v>0.96050000000000002</v>
      </c>
      <c r="M548">
        <v>0.99280000000000002</v>
      </c>
    </row>
    <row r="549" spans="1:13" x14ac:dyDescent="0.25">
      <c r="A549" s="15" t="s">
        <v>1245</v>
      </c>
      <c r="B549" s="15" t="s">
        <v>2121</v>
      </c>
      <c r="C549" s="15" t="s">
        <v>308</v>
      </c>
      <c r="D549" s="61">
        <v>0.82989999999999997</v>
      </c>
      <c r="E549" s="15" t="s">
        <v>309</v>
      </c>
      <c r="F549" s="15" t="s">
        <v>202</v>
      </c>
      <c r="G549" s="61">
        <v>0.8095</v>
      </c>
      <c r="H549" s="15">
        <v>0.84289999999999998</v>
      </c>
      <c r="I549" s="16">
        <v>0.83509999999999995</v>
      </c>
      <c r="J549" s="16">
        <v>0.82769999999999999</v>
      </c>
      <c r="K549" s="16">
        <v>0.81220000000000003</v>
      </c>
      <c r="L549" s="16">
        <v>0.82590000000000008</v>
      </c>
      <c r="M549">
        <v>0.81479999999999997</v>
      </c>
    </row>
    <row r="550" spans="1:13" x14ac:dyDescent="0.25">
      <c r="A550" s="15" t="s">
        <v>1246</v>
      </c>
      <c r="B550" s="15" t="s">
        <v>2140</v>
      </c>
      <c r="C550" s="15" t="s">
        <v>327</v>
      </c>
      <c r="D550" s="61">
        <v>0.94710000000000005</v>
      </c>
      <c r="E550" s="15" t="s">
        <v>137</v>
      </c>
      <c r="F550" s="15" t="s">
        <v>138</v>
      </c>
      <c r="G550" s="61">
        <v>0.9486</v>
      </c>
      <c r="H550" s="15">
        <v>0.94710000000000005</v>
      </c>
      <c r="I550" s="16">
        <v>0.94689999999999996</v>
      </c>
      <c r="J550" s="16">
        <v>0.9536</v>
      </c>
      <c r="K550" s="16">
        <v>0.9457000000000001</v>
      </c>
      <c r="L550" s="16">
        <v>0.96790000000000009</v>
      </c>
      <c r="M550">
        <v>0.97919999999999996</v>
      </c>
    </row>
    <row r="551" spans="1:13" x14ac:dyDescent="0.25">
      <c r="A551" s="15" t="s">
        <v>1247</v>
      </c>
      <c r="B551" s="15" t="s">
        <v>2113</v>
      </c>
      <c r="C551" s="15" t="s">
        <v>313</v>
      </c>
      <c r="D551" s="61">
        <v>0.82410000000000005</v>
      </c>
      <c r="E551" s="15" t="s">
        <v>159</v>
      </c>
      <c r="F551" s="15" t="s">
        <v>160</v>
      </c>
      <c r="G551" s="61">
        <v>0.84760000000000002</v>
      </c>
      <c r="H551" s="15">
        <v>0.84179999999999999</v>
      </c>
      <c r="I551" s="16">
        <v>0.83679999999999999</v>
      </c>
      <c r="J551" s="16">
        <v>0.85750000000000004</v>
      </c>
      <c r="K551" s="16">
        <v>0.84200000000000008</v>
      </c>
      <c r="L551" s="16">
        <v>0.8639</v>
      </c>
      <c r="M551">
        <v>0.86890000000000001</v>
      </c>
    </row>
    <row r="552" spans="1:13" x14ac:dyDescent="0.25">
      <c r="A552" s="15" t="s">
        <v>1248</v>
      </c>
      <c r="B552" s="15" t="s">
        <v>2128</v>
      </c>
      <c r="C552" s="15" t="s">
        <v>315</v>
      </c>
      <c r="D552" s="61">
        <v>0.87929999999999997</v>
      </c>
      <c r="E552" s="15" t="s">
        <v>115</v>
      </c>
      <c r="F552" s="15" t="s">
        <v>116</v>
      </c>
      <c r="G552" s="61">
        <v>0.8115</v>
      </c>
      <c r="H552" s="15">
        <v>0.81689999999999996</v>
      </c>
      <c r="I552" s="16">
        <v>0.85019999999999996</v>
      </c>
      <c r="J552" s="16">
        <v>0.78220000000000001</v>
      </c>
      <c r="K552" s="16">
        <v>0.84340000000000004</v>
      </c>
      <c r="L552" s="16">
        <v>0.79830000000000001</v>
      </c>
      <c r="M552">
        <v>0.80149999999999999</v>
      </c>
    </row>
    <row r="553" spans="1:13" x14ac:dyDescent="0.25">
      <c r="A553" s="15" t="s">
        <v>1249</v>
      </c>
      <c r="B553" s="15" t="s">
        <v>2121</v>
      </c>
      <c r="C553" s="15" t="s">
        <v>308</v>
      </c>
      <c r="D553" s="61">
        <v>0.82989999999999997</v>
      </c>
      <c r="E553" s="15" t="s">
        <v>309</v>
      </c>
      <c r="F553" s="15" t="s">
        <v>202</v>
      </c>
      <c r="G553" s="61">
        <v>0.8095</v>
      </c>
      <c r="H553" s="15">
        <v>0.84289999999999998</v>
      </c>
      <c r="I553" s="16">
        <v>0.83509999999999995</v>
      </c>
      <c r="J553" s="16">
        <v>0.82769999999999999</v>
      </c>
      <c r="K553" s="16">
        <v>0.81220000000000003</v>
      </c>
      <c r="L553" s="16">
        <v>0.82590000000000008</v>
      </c>
      <c r="M553">
        <v>0.81479999999999997</v>
      </c>
    </row>
    <row r="554" spans="1:13" x14ac:dyDescent="0.25">
      <c r="A554" s="15" t="s">
        <v>1250</v>
      </c>
      <c r="B554" s="15" t="s">
        <v>2205</v>
      </c>
      <c r="C554" s="15" t="s">
        <v>379</v>
      </c>
      <c r="D554" s="61">
        <v>1.2177</v>
      </c>
      <c r="E554" s="15" t="s">
        <v>380</v>
      </c>
      <c r="F554" s="15" t="s">
        <v>381</v>
      </c>
      <c r="G554" s="61">
        <v>1.3098000000000001</v>
      </c>
      <c r="H554" s="15">
        <v>1.3268</v>
      </c>
      <c r="I554" s="16">
        <v>1.2830999999999999</v>
      </c>
      <c r="J554" s="16">
        <v>1.2485000000000002</v>
      </c>
      <c r="K554" s="16">
        <v>1.2444</v>
      </c>
      <c r="L554" s="16">
        <v>1.2562</v>
      </c>
      <c r="M554">
        <v>1.2745</v>
      </c>
    </row>
    <row r="555" spans="1:13" x14ac:dyDescent="0.25">
      <c r="A555" s="15" t="s">
        <v>1251</v>
      </c>
      <c r="B555" s="15" t="s">
        <v>1969</v>
      </c>
      <c r="C555" s="15" t="s">
        <v>139</v>
      </c>
      <c r="D555" s="61">
        <v>0.87519999999999998</v>
      </c>
      <c r="E555" s="15" t="s">
        <v>121</v>
      </c>
      <c r="F555" s="15" t="s">
        <v>122</v>
      </c>
      <c r="G555" s="61">
        <v>0.9153</v>
      </c>
      <c r="H555" s="15">
        <v>0.93579999999999997</v>
      </c>
      <c r="I555" s="16">
        <v>0.94</v>
      </c>
      <c r="J555" s="16">
        <v>0.93900000000000006</v>
      </c>
      <c r="K555" s="16">
        <v>0.92280000000000006</v>
      </c>
      <c r="L555" s="16">
        <v>0.92810000000000004</v>
      </c>
      <c r="M555">
        <v>0.92949999999999999</v>
      </c>
    </row>
    <row r="556" spans="1:13" x14ac:dyDescent="0.25">
      <c r="A556" s="15" t="s">
        <v>1252</v>
      </c>
      <c r="B556" s="15" t="s">
        <v>2063</v>
      </c>
      <c r="C556" s="15" t="s">
        <v>382</v>
      </c>
      <c r="D556" s="61">
        <v>0.33929999999999999</v>
      </c>
      <c r="E556" s="15" t="s">
        <v>106</v>
      </c>
      <c r="F556" s="15" t="s">
        <v>107</v>
      </c>
      <c r="G556" s="61">
        <v>0.31990000000000002</v>
      </c>
      <c r="H556" s="15">
        <v>0.3453</v>
      </c>
      <c r="I556" s="16">
        <v>0.36649999999999999</v>
      </c>
      <c r="J556" s="16">
        <v>0.34950000000000003</v>
      </c>
      <c r="K556" s="16">
        <v>0.34350000000000003</v>
      </c>
      <c r="L556" s="16">
        <v>0.3533</v>
      </c>
      <c r="M556">
        <v>0.35360000000000003</v>
      </c>
    </row>
    <row r="557" spans="1:13" x14ac:dyDescent="0.25">
      <c r="A557" s="15" t="s">
        <v>1253</v>
      </c>
      <c r="B557" s="15" t="s">
        <v>2206</v>
      </c>
      <c r="C557" s="15" t="s">
        <v>2385</v>
      </c>
      <c r="D557" s="61">
        <v>0.82210000000000005</v>
      </c>
      <c r="E557" s="15" t="s">
        <v>109</v>
      </c>
      <c r="F557" s="15" t="s">
        <v>110</v>
      </c>
      <c r="G557" s="61">
        <v>0.83979999999999999</v>
      </c>
      <c r="H557" s="15">
        <v>0.85580000000000001</v>
      </c>
      <c r="I557" s="16">
        <v>0.85599999999999998</v>
      </c>
      <c r="J557" s="16">
        <v>0.85350000000000004</v>
      </c>
      <c r="K557" s="16">
        <v>0.84770000000000001</v>
      </c>
      <c r="L557" s="16">
        <v>0.8468</v>
      </c>
      <c r="M557">
        <v>0.83879999999999999</v>
      </c>
    </row>
    <row r="558" spans="1:13" x14ac:dyDescent="0.25">
      <c r="A558" s="15" t="s">
        <v>1254</v>
      </c>
      <c r="B558" s="15" t="s">
        <v>2179</v>
      </c>
      <c r="C558" s="15" t="s">
        <v>357</v>
      </c>
      <c r="D558" s="61">
        <v>0.65659999999999996</v>
      </c>
      <c r="E558" s="15" t="s">
        <v>174</v>
      </c>
      <c r="F558" s="15" t="s">
        <v>175</v>
      </c>
      <c r="G558" s="61">
        <v>0.64950000000000008</v>
      </c>
      <c r="H558" s="15">
        <v>0.67669999999999997</v>
      </c>
      <c r="I558" s="16">
        <v>0.68530000000000002</v>
      </c>
      <c r="J558" s="16">
        <v>0.67990000000000006</v>
      </c>
      <c r="K558" s="16">
        <v>0.70020000000000004</v>
      </c>
      <c r="L558" s="16">
        <v>0.68</v>
      </c>
      <c r="M558">
        <v>0.66310000000000002</v>
      </c>
    </row>
    <row r="559" spans="1:13" x14ac:dyDescent="0.25">
      <c r="A559" s="15" t="s">
        <v>1255</v>
      </c>
      <c r="B559" s="15" t="s">
        <v>2207</v>
      </c>
      <c r="C559" s="15" t="s">
        <v>383</v>
      </c>
      <c r="D559" s="61">
        <v>0.76700000000000002</v>
      </c>
      <c r="E559" s="15" t="s">
        <v>178</v>
      </c>
      <c r="F559" s="15" t="s">
        <v>179</v>
      </c>
      <c r="G559" s="61">
        <v>0.76319999999999999</v>
      </c>
      <c r="H559" s="15">
        <v>0.74719999999999998</v>
      </c>
      <c r="I559" s="16">
        <v>0.75090000000000001</v>
      </c>
      <c r="J559" s="16">
        <v>0.74220000000000008</v>
      </c>
      <c r="K559" s="16">
        <v>0.70020000000000004</v>
      </c>
      <c r="L559" s="16">
        <v>0.73270000000000002</v>
      </c>
      <c r="M559">
        <v>0.72809999999999997</v>
      </c>
    </row>
    <row r="560" spans="1:13" x14ac:dyDescent="0.25">
      <c r="A560" s="15" t="s">
        <v>1256</v>
      </c>
      <c r="B560" s="15" t="s">
        <v>2208</v>
      </c>
      <c r="C560" s="15" t="s">
        <v>384</v>
      </c>
      <c r="D560" s="61">
        <v>0.95489999999999997</v>
      </c>
      <c r="E560" s="15" t="s">
        <v>199</v>
      </c>
      <c r="F560" s="15" t="s">
        <v>157</v>
      </c>
      <c r="G560" s="61">
        <v>0.93230000000000002</v>
      </c>
      <c r="H560" s="15">
        <v>0.94430000000000003</v>
      </c>
      <c r="I560" s="16">
        <v>0.94110000000000005</v>
      </c>
      <c r="J560" s="16">
        <v>0.90240000000000009</v>
      </c>
      <c r="K560" s="16">
        <v>0.95700000000000007</v>
      </c>
      <c r="L560" s="16">
        <v>0.9284</v>
      </c>
      <c r="M560">
        <v>0.97240000000000004</v>
      </c>
    </row>
    <row r="561" spans="1:13" x14ac:dyDescent="0.25">
      <c r="A561" s="15" t="s">
        <v>1257</v>
      </c>
      <c r="B561" s="15" t="s">
        <v>2209</v>
      </c>
      <c r="C561" s="15" t="s">
        <v>385</v>
      </c>
      <c r="D561" s="61">
        <v>1.0078</v>
      </c>
      <c r="E561" s="15" t="s">
        <v>131</v>
      </c>
      <c r="F561" s="15" t="s">
        <v>132</v>
      </c>
      <c r="G561" s="61">
        <v>0.97460000000000002</v>
      </c>
      <c r="H561" s="15">
        <v>0.95689999999999997</v>
      </c>
      <c r="I561" s="16">
        <v>0.9647</v>
      </c>
      <c r="J561" s="16">
        <v>0.95230000000000004</v>
      </c>
      <c r="K561" s="16">
        <v>0.94340000000000002</v>
      </c>
      <c r="L561" s="16">
        <v>0.92700000000000005</v>
      </c>
      <c r="M561">
        <v>0.93859999999999999</v>
      </c>
    </row>
    <row r="562" spans="1:13" x14ac:dyDescent="0.25">
      <c r="A562" s="15" t="s">
        <v>1258</v>
      </c>
      <c r="B562" s="15" t="s">
        <v>1976</v>
      </c>
      <c r="C562" s="15" t="s">
        <v>153</v>
      </c>
      <c r="D562" s="61">
        <v>0.98529999999999995</v>
      </c>
      <c r="E562" s="15" t="s">
        <v>154</v>
      </c>
      <c r="F562" s="15" t="s">
        <v>128</v>
      </c>
      <c r="G562" s="61">
        <v>0.97900000000000009</v>
      </c>
      <c r="H562" s="15">
        <v>0.9466</v>
      </c>
      <c r="I562" s="16">
        <v>0.95140000000000002</v>
      </c>
      <c r="J562" s="16">
        <v>0.95210000000000006</v>
      </c>
      <c r="K562" s="16">
        <v>0.95810000000000006</v>
      </c>
      <c r="L562" s="16">
        <v>0.95680000000000009</v>
      </c>
      <c r="M562">
        <v>0.9506</v>
      </c>
    </row>
    <row r="563" spans="1:13" x14ac:dyDescent="0.25">
      <c r="A563" s="15" t="s">
        <v>1259</v>
      </c>
      <c r="B563" s="15" t="s">
        <v>2034</v>
      </c>
      <c r="C563" s="15" t="s">
        <v>222</v>
      </c>
      <c r="D563" s="61">
        <v>0.8448</v>
      </c>
      <c r="E563" s="15" t="s">
        <v>192</v>
      </c>
      <c r="F563" s="15" t="s">
        <v>149</v>
      </c>
      <c r="G563" s="61">
        <v>0.8377</v>
      </c>
      <c r="H563" s="15">
        <v>0.84660000000000002</v>
      </c>
      <c r="I563" s="16">
        <v>0.85550000000000004</v>
      </c>
      <c r="J563" s="16">
        <v>0.83590000000000009</v>
      </c>
      <c r="K563" s="16">
        <v>0.83910000000000007</v>
      </c>
      <c r="L563" s="16">
        <v>0.82200000000000006</v>
      </c>
      <c r="M563">
        <v>0.83230000000000004</v>
      </c>
    </row>
    <row r="564" spans="1:13" x14ac:dyDescent="0.25">
      <c r="A564" s="15" t="s">
        <v>1260</v>
      </c>
      <c r="B564" s="15" t="s">
        <v>2191</v>
      </c>
      <c r="C564" s="15" t="s">
        <v>367</v>
      </c>
      <c r="D564" s="61">
        <v>0.94110000000000005</v>
      </c>
      <c r="E564" s="15" t="s">
        <v>368</v>
      </c>
      <c r="F564" s="15" t="s">
        <v>276</v>
      </c>
      <c r="G564" s="61">
        <v>1.0083</v>
      </c>
      <c r="H564" s="15">
        <v>0.96899999999999997</v>
      </c>
      <c r="I564" s="16">
        <v>0.95889999999999997</v>
      </c>
      <c r="J564" s="16">
        <v>0.95850000000000002</v>
      </c>
      <c r="K564" s="16">
        <v>0.95810000000000006</v>
      </c>
      <c r="L564" s="16">
        <v>0.96520000000000006</v>
      </c>
      <c r="M564">
        <v>0.9355</v>
      </c>
    </row>
    <row r="565" spans="1:13" x14ac:dyDescent="0.25">
      <c r="A565" s="14" t="s">
        <v>1261</v>
      </c>
      <c r="B565" s="15" t="s">
        <v>2016</v>
      </c>
      <c r="C565" s="15" t="s">
        <v>207</v>
      </c>
      <c r="D565" s="61">
        <v>1.3138000000000001</v>
      </c>
      <c r="E565" s="15" t="s">
        <v>171</v>
      </c>
      <c r="F565" s="15" t="s">
        <v>172</v>
      </c>
      <c r="G565" s="61">
        <v>1.3729</v>
      </c>
      <c r="H565" s="15">
        <v>1.331</v>
      </c>
      <c r="I565" s="16">
        <v>1.3388</v>
      </c>
      <c r="J565" s="16">
        <v>1.3384</v>
      </c>
      <c r="K565" s="16">
        <v>1.2745</v>
      </c>
      <c r="L565" s="16">
        <v>1.2776000000000001</v>
      </c>
      <c r="M565">
        <v>1.2813000000000001</v>
      </c>
    </row>
    <row r="566" spans="1:13" x14ac:dyDescent="0.25">
      <c r="A566" s="15" t="s">
        <v>1262</v>
      </c>
      <c r="B566" s="15" t="s">
        <v>2151</v>
      </c>
      <c r="C566" s="15" t="s">
        <v>336</v>
      </c>
      <c r="D566" s="61">
        <v>0.82569999999999999</v>
      </c>
      <c r="E566" s="15" t="s">
        <v>159</v>
      </c>
      <c r="F566" s="15" t="s">
        <v>160</v>
      </c>
      <c r="G566" s="61">
        <v>0.82240000000000002</v>
      </c>
      <c r="H566" s="15">
        <v>0.8075</v>
      </c>
      <c r="I566" s="16">
        <v>0.80549999999999999</v>
      </c>
      <c r="J566" s="16">
        <v>0.79960000000000009</v>
      </c>
      <c r="K566" s="16">
        <v>0.78890000000000005</v>
      </c>
      <c r="L566" s="16">
        <v>0.79660000000000009</v>
      </c>
      <c r="M566">
        <v>0.79069999999999996</v>
      </c>
    </row>
    <row r="567" spans="1:13" x14ac:dyDescent="0.25">
      <c r="A567" s="15" t="s">
        <v>1263</v>
      </c>
      <c r="B567" s="15" t="s">
        <v>1956</v>
      </c>
      <c r="C567" s="15" t="s">
        <v>650</v>
      </c>
      <c r="D567" s="61">
        <v>0.35759999999999997</v>
      </c>
      <c r="E567" s="15" t="s">
        <v>106</v>
      </c>
      <c r="F567" s="15" t="s">
        <v>107</v>
      </c>
      <c r="G567" s="61">
        <v>0.37190000000000001</v>
      </c>
      <c r="H567" s="15">
        <v>0.3911</v>
      </c>
      <c r="I567" s="16">
        <v>0.39489999999999997</v>
      </c>
      <c r="J567" s="16">
        <v>0.4047</v>
      </c>
      <c r="K567" s="16">
        <v>0.41860000000000003</v>
      </c>
      <c r="L567" s="16">
        <v>0.4168</v>
      </c>
      <c r="M567">
        <v>0.42670000000000002</v>
      </c>
    </row>
    <row r="568" spans="1:13" x14ac:dyDescent="0.25">
      <c r="A568" s="15" t="s">
        <v>1264</v>
      </c>
      <c r="B568" s="15" t="s">
        <v>2117</v>
      </c>
      <c r="C568" s="15" t="s">
        <v>304</v>
      </c>
      <c r="D568" s="61">
        <v>0.96730000000000005</v>
      </c>
      <c r="E568" s="15" t="s">
        <v>159</v>
      </c>
      <c r="F568" s="15" t="s">
        <v>160</v>
      </c>
      <c r="G568" s="61">
        <v>0.96250000000000002</v>
      </c>
      <c r="H568" s="15">
        <v>0.96879999999999999</v>
      </c>
      <c r="I568" s="16">
        <v>0.96989999999999998</v>
      </c>
      <c r="J568" s="16">
        <v>0.97440000000000004</v>
      </c>
      <c r="K568" s="16">
        <v>0.97470000000000001</v>
      </c>
      <c r="L568" s="16">
        <v>0.98620000000000008</v>
      </c>
      <c r="M568">
        <v>0.98480000000000001</v>
      </c>
    </row>
    <row r="569" spans="1:13" x14ac:dyDescent="0.25">
      <c r="A569" s="15" t="s">
        <v>1265</v>
      </c>
      <c r="B569" s="15" t="s">
        <v>2158</v>
      </c>
      <c r="C569" s="15" t="s">
        <v>2373</v>
      </c>
      <c r="D569" s="61">
        <v>1.1025</v>
      </c>
      <c r="E569" s="15" t="s">
        <v>171</v>
      </c>
      <c r="F569" s="15" t="s">
        <v>172</v>
      </c>
      <c r="G569" s="61">
        <v>1.1288</v>
      </c>
      <c r="H569" s="15">
        <v>1.0931</v>
      </c>
      <c r="I569" s="16">
        <v>1.089</v>
      </c>
      <c r="J569" s="16">
        <v>1.1142000000000001</v>
      </c>
      <c r="K569" s="16">
        <v>1.1113</v>
      </c>
      <c r="L569" s="16">
        <v>1.1418000000000001</v>
      </c>
      <c r="M569">
        <v>1.1443000000000001</v>
      </c>
    </row>
    <row r="570" spans="1:13" x14ac:dyDescent="0.25">
      <c r="A570" s="15" t="s">
        <v>1266</v>
      </c>
      <c r="B570" s="15" t="s">
        <v>1984</v>
      </c>
      <c r="C570" s="15" t="s">
        <v>165</v>
      </c>
      <c r="D570" s="61">
        <v>0.83750000000000002</v>
      </c>
      <c r="E570" s="15" t="s">
        <v>96</v>
      </c>
      <c r="F570" s="15" t="s">
        <v>97</v>
      </c>
      <c r="G570" s="61">
        <v>0.81620000000000004</v>
      </c>
      <c r="H570" s="15">
        <v>0.78800000000000003</v>
      </c>
      <c r="I570" s="16">
        <v>0.79169999999999996</v>
      </c>
      <c r="J570" s="16">
        <v>0.79880000000000007</v>
      </c>
      <c r="K570" s="16">
        <v>0.79880000000000007</v>
      </c>
      <c r="L570" s="16">
        <v>0.79610000000000003</v>
      </c>
      <c r="M570">
        <v>0.76780000000000004</v>
      </c>
    </row>
    <row r="571" spans="1:13" x14ac:dyDescent="0.25">
      <c r="A571" s="15" t="s">
        <v>1267</v>
      </c>
      <c r="B571" s="15" t="s">
        <v>2210</v>
      </c>
      <c r="C571" s="15" t="s">
        <v>2386</v>
      </c>
      <c r="D571" s="61">
        <v>0.84699999999999998</v>
      </c>
      <c r="E571" s="15" t="s">
        <v>112</v>
      </c>
      <c r="F571" s="15" t="s">
        <v>113</v>
      </c>
      <c r="G571" s="61">
        <v>0.78860000000000008</v>
      </c>
      <c r="H571" s="15">
        <v>0.79700000000000004</v>
      </c>
      <c r="I571" s="16">
        <v>0.79020000000000001</v>
      </c>
      <c r="J571" s="16">
        <v>0.7954</v>
      </c>
      <c r="K571" s="16">
        <v>0.7984</v>
      </c>
      <c r="L571" s="16">
        <v>0.84230000000000005</v>
      </c>
      <c r="M571">
        <v>0.85119999999999996</v>
      </c>
    </row>
    <row r="572" spans="1:13" x14ac:dyDescent="0.25">
      <c r="A572" s="15" t="s">
        <v>1268</v>
      </c>
      <c r="B572" s="15" t="s">
        <v>2111</v>
      </c>
      <c r="C572" s="15" t="s">
        <v>298</v>
      </c>
      <c r="D572" s="61">
        <v>0.91039999999999999</v>
      </c>
      <c r="E572" s="15" t="s">
        <v>185</v>
      </c>
      <c r="F572" s="15" t="s">
        <v>186</v>
      </c>
      <c r="G572" s="61">
        <v>0.89600000000000002</v>
      </c>
      <c r="H572" s="15">
        <v>0.9153</v>
      </c>
      <c r="I572" s="16">
        <v>0.93589999999999995</v>
      </c>
      <c r="J572" s="16">
        <v>0.94700000000000006</v>
      </c>
      <c r="K572" s="16">
        <v>0.98350000000000004</v>
      </c>
      <c r="L572" s="16">
        <v>0.99880000000000002</v>
      </c>
      <c r="M572">
        <v>1.0351999999999999</v>
      </c>
    </row>
    <row r="573" spans="1:13" x14ac:dyDescent="0.25">
      <c r="A573" s="15" t="s">
        <v>1269</v>
      </c>
      <c r="B573" s="15" t="s">
        <v>1998</v>
      </c>
      <c r="C573" s="15" t="s">
        <v>2349</v>
      </c>
      <c r="D573" s="61">
        <v>0.84050000000000002</v>
      </c>
      <c r="E573" s="15" t="s">
        <v>185</v>
      </c>
      <c r="F573" s="15" t="s">
        <v>186</v>
      </c>
      <c r="G573" s="61">
        <v>0.88070000000000004</v>
      </c>
      <c r="H573" s="15">
        <v>0.88660000000000005</v>
      </c>
      <c r="I573" s="16">
        <v>0.89419999999999999</v>
      </c>
      <c r="J573" s="16">
        <v>0.91980000000000006</v>
      </c>
      <c r="K573" s="16" t="s">
        <v>635</v>
      </c>
      <c r="L573" s="16" t="s">
        <v>635</v>
      </c>
      <c r="M573" t="s">
        <v>635</v>
      </c>
    </row>
    <row r="574" spans="1:13" x14ac:dyDescent="0.25">
      <c r="A574" s="15" t="s">
        <v>1270</v>
      </c>
      <c r="B574" s="15" t="s">
        <v>2118</v>
      </c>
      <c r="C574" s="15" t="s">
        <v>306</v>
      </c>
      <c r="D574" s="61">
        <v>0.95860000000000001</v>
      </c>
      <c r="E574" s="15" t="s">
        <v>156</v>
      </c>
      <c r="F574" s="15" t="s">
        <v>157</v>
      </c>
      <c r="G574" s="61">
        <v>0.98430000000000006</v>
      </c>
      <c r="H574" s="15">
        <v>1.0586</v>
      </c>
      <c r="I574" s="16">
        <v>1.0294000000000001</v>
      </c>
      <c r="J574" s="16">
        <v>1.0274000000000001</v>
      </c>
      <c r="K574" s="16">
        <v>1.0573000000000001</v>
      </c>
      <c r="L574" s="16">
        <v>1.0730999999999999</v>
      </c>
      <c r="M574">
        <v>1.1173999999999999</v>
      </c>
    </row>
    <row r="575" spans="1:13" x14ac:dyDescent="0.25">
      <c r="A575" s="15" t="s">
        <v>1271</v>
      </c>
      <c r="B575" s="15" t="s">
        <v>1978</v>
      </c>
      <c r="C575" s="15" t="s">
        <v>250</v>
      </c>
      <c r="D575" s="61">
        <v>0.93679999999999997</v>
      </c>
      <c r="E575" s="15" t="s">
        <v>115</v>
      </c>
      <c r="F575" s="15" t="s">
        <v>116</v>
      </c>
      <c r="G575" s="61">
        <v>0.94640000000000002</v>
      </c>
      <c r="H575" s="15">
        <v>0.95020000000000004</v>
      </c>
      <c r="I575" s="16">
        <v>0.94930000000000003</v>
      </c>
      <c r="J575" s="16">
        <v>0.93370000000000009</v>
      </c>
      <c r="K575" s="16" t="s">
        <v>635</v>
      </c>
      <c r="L575" s="16" t="s">
        <v>635</v>
      </c>
      <c r="M575" t="s">
        <v>635</v>
      </c>
    </row>
    <row r="576" spans="1:13" x14ac:dyDescent="0.25">
      <c r="A576" s="15" t="s">
        <v>1272</v>
      </c>
      <c r="B576" s="15" t="s">
        <v>2211</v>
      </c>
      <c r="C576" s="15" t="s">
        <v>386</v>
      </c>
      <c r="D576" s="61">
        <v>0.74760000000000004</v>
      </c>
      <c r="E576" s="15" t="s">
        <v>159</v>
      </c>
      <c r="F576" s="15" t="s">
        <v>160</v>
      </c>
      <c r="G576" s="61">
        <v>0.74160000000000004</v>
      </c>
      <c r="H576" s="15">
        <v>0.77229999999999999</v>
      </c>
      <c r="I576" s="16">
        <v>0.80349999999999999</v>
      </c>
      <c r="J576" s="16">
        <v>0.77780000000000005</v>
      </c>
      <c r="K576" s="16">
        <v>0.81100000000000005</v>
      </c>
      <c r="L576" s="16">
        <v>0.79800000000000004</v>
      </c>
      <c r="M576">
        <v>0.77980000000000005</v>
      </c>
    </row>
    <row r="577" spans="1:13" x14ac:dyDescent="0.25">
      <c r="A577" s="15" t="s">
        <v>1273</v>
      </c>
      <c r="B577" s="15" t="s">
        <v>1955</v>
      </c>
      <c r="C577" s="15" t="s">
        <v>2341</v>
      </c>
      <c r="D577" s="61">
        <v>0.30620000000000003</v>
      </c>
      <c r="E577" s="15" t="s">
        <v>106</v>
      </c>
      <c r="F577" s="15" t="s">
        <v>107</v>
      </c>
      <c r="G577" s="61">
        <v>0.30130000000000001</v>
      </c>
      <c r="H577" s="15">
        <v>0.29649999999999999</v>
      </c>
      <c r="I577" s="16">
        <v>0.31319999999999998</v>
      </c>
      <c r="J577" s="16">
        <v>0.3241</v>
      </c>
      <c r="K577" s="16">
        <v>0.3211</v>
      </c>
      <c r="L577" s="16">
        <v>0.33190000000000003</v>
      </c>
      <c r="M577">
        <v>0.34300000000000003</v>
      </c>
    </row>
    <row r="578" spans="1:13" x14ac:dyDescent="0.25">
      <c r="A578" s="15" t="s">
        <v>1274</v>
      </c>
      <c r="B578" s="15" t="s">
        <v>1977</v>
      </c>
      <c r="C578" s="15" t="s">
        <v>155</v>
      </c>
      <c r="D578" s="61">
        <v>1.0563</v>
      </c>
      <c r="E578" s="15" t="s">
        <v>199</v>
      </c>
      <c r="F578" s="15" t="s">
        <v>157</v>
      </c>
      <c r="G578" s="61">
        <v>1.0647</v>
      </c>
      <c r="H578" s="15">
        <v>1.0754999999999999</v>
      </c>
      <c r="I578" s="16">
        <v>1.0959000000000001</v>
      </c>
      <c r="J578" s="16">
        <v>1.1091</v>
      </c>
      <c r="K578" s="16">
        <v>1.1356000000000002</v>
      </c>
      <c r="L578" s="16">
        <v>1.1206</v>
      </c>
      <c r="M578">
        <v>1.1294999999999999</v>
      </c>
    </row>
    <row r="579" spans="1:13" x14ac:dyDescent="0.25">
      <c r="A579" s="15" t="s">
        <v>1275</v>
      </c>
      <c r="B579" s="15" t="s">
        <v>2074</v>
      </c>
      <c r="C579" s="15" t="s">
        <v>2360</v>
      </c>
      <c r="D579" s="61">
        <v>0.89529999999999998</v>
      </c>
      <c r="E579" s="15" t="s">
        <v>121</v>
      </c>
      <c r="F579" s="15" t="s">
        <v>122</v>
      </c>
      <c r="G579" s="61">
        <v>0.87120000000000009</v>
      </c>
      <c r="H579" s="15">
        <v>0.89910000000000001</v>
      </c>
      <c r="I579" s="16">
        <v>0.89080000000000004</v>
      </c>
      <c r="J579" s="16">
        <v>0.87960000000000005</v>
      </c>
      <c r="K579" s="16" t="s">
        <v>635</v>
      </c>
      <c r="L579" s="16" t="s">
        <v>635</v>
      </c>
      <c r="M579" t="s">
        <v>635</v>
      </c>
    </row>
    <row r="580" spans="1:13" x14ac:dyDescent="0.25">
      <c r="A580" s="15" t="s">
        <v>1276</v>
      </c>
      <c r="B580" s="15" t="s">
        <v>2212</v>
      </c>
      <c r="C580" s="15" t="s">
        <v>387</v>
      </c>
      <c r="D580" s="61">
        <v>0.84340000000000004</v>
      </c>
      <c r="E580" s="15" t="s">
        <v>148</v>
      </c>
      <c r="F580" s="15" t="s">
        <v>149</v>
      </c>
      <c r="G580" s="61">
        <v>0.82280000000000009</v>
      </c>
      <c r="H580" s="15">
        <v>0.83050000000000002</v>
      </c>
      <c r="I580" s="16">
        <v>0.82569999999999999</v>
      </c>
      <c r="J580" s="16">
        <v>0.86720000000000008</v>
      </c>
      <c r="K580" s="16">
        <v>0.89590000000000003</v>
      </c>
      <c r="L580" s="16">
        <v>0.8851</v>
      </c>
      <c r="M580">
        <v>0.90369999999999995</v>
      </c>
    </row>
    <row r="581" spans="1:13" x14ac:dyDescent="0.25">
      <c r="A581" s="15" t="s">
        <v>1277</v>
      </c>
      <c r="B581" s="15" t="s">
        <v>2213</v>
      </c>
      <c r="C581" s="15" t="s">
        <v>388</v>
      </c>
      <c r="D581" s="61">
        <v>0.81659999999999999</v>
      </c>
      <c r="E581" s="15" t="s">
        <v>185</v>
      </c>
      <c r="F581" s="15" t="s">
        <v>186</v>
      </c>
      <c r="G581" s="61">
        <v>0.82480000000000009</v>
      </c>
      <c r="H581" s="15">
        <v>0.81979999999999997</v>
      </c>
      <c r="I581" s="16">
        <v>0.77239999999999998</v>
      </c>
      <c r="J581" s="16">
        <v>0.86299999999999999</v>
      </c>
      <c r="K581" s="16">
        <v>0.88160000000000005</v>
      </c>
      <c r="L581" s="16">
        <v>0.94740000000000002</v>
      </c>
      <c r="M581">
        <v>0.88619999999999999</v>
      </c>
    </row>
    <row r="582" spans="1:13" x14ac:dyDescent="0.25">
      <c r="A582" s="14" t="s">
        <v>1278</v>
      </c>
      <c r="B582" s="15" t="s">
        <v>2002</v>
      </c>
      <c r="C582" s="15" t="s">
        <v>188</v>
      </c>
      <c r="D582" s="61">
        <v>0.92510000000000003</v>
      </c>
      <c r="E582" s="15" t="s">
        <v>192</v>
      </c>
      <c r="F582" s="15" t="s">
        <v>149</v>
      </c>
      <c r="G582" s="61">
        <v>0.91390000000000005</v>
      </c>
      <c r="H582" s="15">
        <v>0.91879999999999995</v>
      </c>
      <c r="I582" s="16">
        <v>0.92369999999999997</v>
      </c>
      <c r="J582" s="16">
        <v>0.91250000000000009</v>
      </c>
      <c r="K582" s="16">
        <v>0.93510000000000004</v>
      </c>
      <c r="L582" s="16">
        <v>0.92800000000000005</v>
      </c>
      <c r="M582">
        <v>0.92589999999999995</v>
      </c>
    </row>
    <row r="583" spans="1:13" x14ac:dyDescent="0.25">
      <c r="A583" s="15" t="s">
        <v>1279</v>
      </c>
      <c r="B583" s="15" t="s">
        <v>2195</v>
      </c>
      <c r="C583" s="15" t="s">
        <v>643</v>
      </c>
      <c r="D583" s="61">
        <v>0.72419999999999995</v>
      </c>
      <c r="E583" s="15" t="s">
        <v>309</v>
      </c>
      <c r="F583" s="15" t="s">
        <v>202</v>
      </c>
      <c r="G583" s="61">
        <v>0.68470000000000009</v>
      </c>
      <c r="H583" s="15">
        <v>0.7409</v>
      </c>
      <c r="I583" s="16">
        <v>0.74229999999999996</v>
      </c>
      <c r="J583" s="16">
        <v>0.75409999999999999</v>
      </c>
      <c r="K583" s="16">
        <v>0.76470000000000005</v>
      </c>
      <c r="L583" s="16">
        <v>0.79200000000000004</v>
      </c>
      <c r="M583">
        <v>0.82640000000000002</v>
      </c>
    </row>
    <row r="584" spans="1:13" x14ac:dyDescent="0.25">
      <c r="A584" s="15" t="s">
        <v>1280</v>
      </c>
      <c r="B584" s="15" t="s">
        <v>2214</v>
      </c>
      <c r="C584" s="15" t="s">
        <v>389</v>
      </c>
      <c r="D584" s="61">
        <v>1.0745</v>
      </c>
      <c r="E584" s="15" t="s">
        <v>204</v>
      </c>
      <c r="F584" s="15" t="s">
        <v>205</v>
      </c>
      <c r="G584" s="61">
        <v>1.0835000000000001</v>
      </c>
      <c r="H584" s="15">
        <v>1.0760000000000001</v>
      </c>
      <c r="I584" s="16">
        <v>1.0922000000000001</v>
      </c>
      <c r="J584" s="16">
        <v>1.0828</v>
      </c>
      <c r="K584" s="16">
        <v>1.0695000000000001</v>
      </c>
      <c r="L584" s="16">
        <v>1.0707</v>
      </c>
      <c r="M584">
        <v>1.0580000000000001</v>
      </c>
    </row>
    <row r="585" spans="1:13" x14ac:dyDescent="0.25">
      <c r="A585" s="15" t="s">
        <v>1281</v>
      </c>
      <c r="B585" s="15" t="s">
        <v>2074</v>
      </c>
      <c r="C585" s="15" t="s">
        <v>2360</v>
      </c>
      <c r="D585" s="61">
        <v>0.89529999999999998</v>
      </c>
      <c r="E585" s="15" t="s">
        <v>121</v>
      </c>
      <c r="F585" s="15" t="s">
        <v>122</v>
      </c>
      <c r="G585" s="61">
        <v>0.87120000000000009</v>
      </c>
      <c r="H585" s="15">
        <v>0.89910000000000001</v>
      </c>
      <c r="I585" s="16">
        <v>0.89080000000000004</v>
      </c>
      <c r="J585" s="16">
        <v>0.87960000000000005</v>
      </c>
      <c r="K585" s="16" t="s">
        <v>635</v>
      </c>
      <c r="L585" s="16" t="s">
        <v>635</v>
      </c>
      <c r="M585" t="s">
        <v>635</v>
      </c>
    </row>
    <row r="586" spans="1:13" x14ac:dyDescent="0.25">
      <c r="A586" s="15" t="s">
        <v>1282</v>
      </c>
      <c r="B586" s="15" t="s">
        <v>1997</v>
      </c>
      <c r="C586" s="15" t="s">
        <v>2348</v>
      </c>
      <c r="D586" s="61">
        <v>1.0210999999999999</v>
      </c>
      <c r="E586" s="15" t="s">
        <v>178</v>
      </c>
      <c r="F586" s="15" t="s">
        <v>179</v>
      </c>
      <c r="G586" s="61" t="s">
        <v>2420</v>
      </c>
      <c r="H586" s="15" t="e">
        <v>#N/A</v>
      </c>
      <c r="I586" s="16" t="e">
        <v>#N/A</v>
      </c>
      <c r="J586" s="16" t="e">
        <v>#N/A</v>
      </c>
      <c r="K586" s="16" t="e">
        <v>#N/A</v>
      </c>
      <c r="L586" s="16" t="e">
        <v>#N/A</v>
      </c>
      <c r="M586" t="e">
        <v>#N/A</v>
      </c>
    </row>
    <row r="587" spans="1:13" x14ac:dyDescent="0.25">
      <c r="A587" s="15" t="s">
        <v>1283</v>
      </c>
      <c r="B587" s="15" t="s">
        <v>2133</v>
      </c>
      <c r="C587" s="15" t="s">
        <v>320</v>
      </c>
      <c r="D587" s="61">
        <v>0.87929999999999997</v>
      </c>
      <c r="E587" s="15" t="s">
        <v>196</v>
      </c>
      <c r="F587" s="15" t="s">
        <v>197</v>
      </c>
      <c r="G587" s="61">
        <v>0.87060000000000004</v>
      </c>
      <c r="H587" s="15">
        <v>0.86419999999999997</v>
      </c>
      <c r="I587" s="16">
        <v>0.89170000000000005</v>
      </c>
      <c r="J587" s="16">
        <v>0.88890000000000002</v>
      </c>
      <c r="K587" s="16">
        <v>0.92170000000000007</v>
      </c>
      <c r="L587" s="16">
        <v>0.92570000000000008</v>
      </c>
      <c r="M587">
        <v>0.93069999999999997</v>
      </c>
    </row>
    <row r="588" spans="1:13" x14ac:dyDescent="0.25">
      <c r="A588" s="15" t="s">
        <v>1284</v>
      </c>
      <c r="B588" s="15" t="s">
        <v>2215</v>
      </c>
      <c r="C588" s="15" t="s">
        <v>2387</v>
      </c>
      <c r="D588" s="61">
        <v>0.90769999999999995</v>
      </c>
      <c r="E588" s="15" t="s">
        <v>131</v>
      </c>
      <c r="F588" s="15" t="s">
        <v>132</v>
      </c>
      <c r="G588" s="61" t="s">
        <v>2420</v>
      </c>
      <c r="H588" s="15" t="e">
        <v>#N/A</v>
      </c>
      <c r="I588" s="16" t="e">
        <v>#N/A</v>
      </c>
      <c r="J588" s="16" t="e">
        <v>#N/A</v>
      </c>
      <c r="K588" s="16" t="e">
        <v>#N/A</v>
      </c>
      <c r="L588" s="16" t="e">
        <v>#N/A</v>
      </c>
      <c r="M588" t="e">
        <v>#N/A</v>
      </c>
    </row>
    <row r="589" spans="1:13" x14ac:dyDescent="0.25">
      <c r="A589" s="15" t="s">
        <v>1285</v>
      </c>
      <c r="B589" s="15" t="s">
        <v>2099</v>
      </c>
      <c r="C589" s="15" t="s">
        <v>2365</v>
      </c>
      <c r="D589" s="61">
        <v>0.75319999999999998</v>
      </c>
      <c r="E589" s="15" t="s">
        <v>192</v>
      </c>
      <c r="F589" s="15" t="s">
        <v>149</v>
      </c>
      <c r="G589" s="61">
        <v>0.73980000000000001</v>
      </c>
      <c r="H589" s="15">
        <v>0.74660000000000004</v>
      </c>
      <c r="I589" s="16">
        <v>0.76119999999999999</v>
      </c>
      <c r="J589" s="16">
        <v>0.76870000000000005</v>
      </c>
      <c r="K589" s="16">
        <v>0.75760000000000005</v>
      </c>
      <c r="L589" s="16">
        <v>0.76070000000000004</v>
      </c>
      <c r="M589">
        <v>0.77449999999999997</v>
      </c>
    </row>
    <row r="590" spans="1:13" x14ac:dyDescent="0.25">
      <c r="A590" s="15" t="s">
        <v>1286</v>
      </c>
      <c r="B590" s="15" t="s">
        <v>2005</v>
      </c>
      <c r="C590" s="15" t="s">
        <v>2353</v>
      </c>
      <c r="D590" s="61">
        <v>0.77390000000000003</v>
      </c>
      <c r="E590" s="15" t="s">
        <v>109</v>
      </c>
      <c r="F590" s="15" t="s">
        <v>110</v>
      </c>
      <c r="G590" s="61">
        <v>0.81030000000000002</v>
      </c>
      <c r="H590" s="15">
        <v>0.81020000000000003</v>
      </c>
      <c r="I590" s="16">
        <v>0.81320000000000003</v>
      </c>
      <c r="J590" s="16">
        <v>0.80470000000000008</v>
      </c>
      <c r="K590" s="16">
        <v>0.78860000000000008</v>
      </c>
      <c r="L590" s="16">
        <v>0.81080000000000008</v>
      </c>
      <c r="M590">
        <v>0.80820000000000003</v>
      </c>
    </row>
    <row r="591" spans="1:13" x14ac:dyDescent="0.25">
      <c r="A591" s="15" t="s">
        <v>1287</v>
      </c>
      <c r="B591" s="15" t="s">
        <v>2023</v>
      </c>
      <c r="C591" s="15" t="s">
        <v>2355</v>
      </c>
      <c r="D591" s="61">
        <v>0.80249999999999999</v>
      </c>
      <c r="E591" s="15" t="s">
        <v>174</v>
      </c>
      <c r="F591" s="15" t="s">
        <v>175</v>
      </c>
      <c r="G591" s="61">
        <v>0.79160000000000008</v>
      </c>
      <c r="H591" s="15">
        <v>0.80459999999999998</v>
      </c>
      <c r="I591" s="16">
        <v>0.81359999999999999</v>
      </c>
      <c r="J591" s="16">
        <v>0.81470000000000009</v>
      </c>
      <c r="K591" s="16">
        <v>0.78320000000000001</v>
      </c>
      <c r="L591" s="16">
        <v>0.81410000000000005</v>
      </c>
      <c r="M591">
        <v>0.81679999999999997</v>
      </c>
    </row>
    <row r="592" spans="1:13" x14ac:dyDescent="0.25">
      <c r="A592" s="15" t="s">
        <v>1288</v>
      </c>
      <c r="B592" s="15" t="s">
        <v>1953</v>
      </c>
      <c r="C592" s="15" t="s">
        <v>2340</v>
      </c>
      <c r="D592" s="61">
        <v>0.97560000000000002</v>
      </c>
      <c r="E592" s="15" t="s">
        <v>101</v>
      </c>
      <c r="F592" s="15" t="s">
        <v>102</v>
      </c>
      <c r="G592" s="61">
        <v>0.98810000000000009</v>
      </c>
      <c r="H592" s="15">
        <v>0.98970000000000002</v>
      </c>
      <c r="I592" s="16">
        <v>0.99419999999999997</v>
      </c>
      <c r="J592" s="16">
        <v>1.002</v>
      </c>
      <c r="K592" s="16">
        <v>1.0183</v>
      </c>
      <c r="L592" s="16">
        <v>1.0245</v>
      </c>
      <c r="M592">
        <v>1.0355000000000001</v>
      </c>
    </row>
    <row r="593" spans="1:13" x14ac:dyDescent="0.25">
      <c r="A593" s="15" t="s">
        <v>1289</v>
      </c>
      <c r="B593" s="15" t="s">
        <v>2173</v>
      </c>
      <c r="C593" s="15" t="s">
        <v>353</v>
      </c>
      <c r="D593" s="61">
        <v>0.76049999999999995</v>
      </c>
      <c r="E593" s="15" t="s">
        <v>112</v>
      </c>
      <c r="F593" s="15" t="s">
        <v>113</v>
      </c>
      <c r="G593" s="61">
        <v>0.79480000000000006</v>
      </c>
      <c r="H593" s="15">
        <v>0.82379999999999998</v>
      </c>
      <c r="I593" s="16">
        <v>0.82220000000000004</v>
      </c>
      <c r="J593" s="16">
        <v>0.81890000000000007</v>
      </c>
      <c r="K593" s="16">
        <v>0.80970000000000009</v>
      </c>
      <c r="L593" s="16">
        <v>0.83250000000000002</v>
      </c>
      <c r="M593">
        <v>0.82879999999999998</v>
      </c>
    </row>
    <row r="594" spans="1:13" x14ac:dyDescent="0.25">
      <c r="A594" s="15" t="s">
        <v>1290</v>
      </c>
      <c r="B594" s="15" t="s">
        <v>2029</v>
      </c>
      <c r="C594" s="15" t="s">
        <v>219</v>
      </c>
      <c r="D594" s="61">
        <v>0.83279999999999998</v>
      </c>
      <c r="E594" s="15" t="s">
        <v>99</v>
      </c>
      <c r="F594" s="15" t="s">
        <v>100</v>
      </c>
      <c r="G594" s="61">
        <v>0.81780000000000008</v>
      </c>
      <c r="H594" s="15">
        <v>0.85540000000000005</v>
      </c>
      <c r="I594" s="16">
        <v>0.84199999999999997</v>
      </c>
      <c r="J594" s="16">
        <v>0.8639</v>
      </c>
      <c r="K594" s="16">
        <v>0.878</v>
      </c>
      <c r="L594" s="16">
        <v>0.87820000000000009</v>
      </c>
      <c r="M594">
        <v>0.89990000000000003</v>
      </c>
    </row>
    <row r="595" spans="1:13" x14ac:dyDescent="0.25">
      <c r="A595" s="15" t="s">
        <v>1291</v>
      </c>
      <c r="B595" s="15" t="s">
        <v>2212</v>
      </c>
      <c r="C595" s="15" t="s">
        <v>387</v>
      </c>
      <c r="D595" s="61">
        <v>0.84340000000000004</v>
      </c>
      <c r="E595" s="15" t="s">
        <v>148</v>
      </c>
      <c r="F595" s="15" t="s">
        <v>149</v>
      </c>
      <c r="G595" s="61">
        <v>0.82280000000000009</v>
      </c>
      <c r="H595" s="15">
        <v>0.83050000000000002</v>
      </c>
      <c r="I595" s="16">
        <v>0.82569999999999999</v>
      </c>
      <c r="J595" s="16">
        <v>0.86720000000000008</v>
      </c>
      <c r="K595" s="16">
        <v>0.89590000000000003</v>
      </c>
      <c r="L595" s="16">
        <v>0.8851</v>
      </c>
      <c r="M595">
        <v>0.90369999999999995</v>
      </c>
    </row>
    <row r="596" spans="1:13" x14ac:dyDescent="0.25">
      <c r="A596" s="15" t="s">
        <v>1292</v>
      </c>
      <c r="B596" s="15" t="s">
        <v>2058</v>
      </c>
      <c r="C596" s="15" t="s">
        <v>243</v>
      </c>
      <c r="D596" s="61">
        <v>0.90680000000000005</v>
      </c>
      <c r="E596" s="15" t="s">
        <v>134</v>
      </c>
      <c r="F596" s="15" t="s">
        <v>135</v>
      </c>
      <c r="G596" s="61">
        <v>0.87930000000000008</v>
      </c>
      <c r="H596" s="15">
        <v>0.86</v>
      </c>
      <c r="I596" s="16">
        <v>0.86950000000000005</v>
      </c>
      <c r="J596" s="16">
        <v>0.86970000000000003</v>
      </c>
      <c r="K596" s="16">
        <v>0.88440000000000007</v>
      </c>
      <c r="L596" s="16">
        <v>0.87530000000000008</v>
      </c>
      <c r="M596">
        <v>0.86890000000000001</v>
      </c>
    </row>
    <row r="597" spans="1:13" x14ac:dyDescent="0.25">
      <c r="A597" s="15" t="s">
        <v>1293</v>
      </c>
      <c r="B597" s="15" t="s">
        <v>2216</v>
      </c>
      <c r="C597" s="15" t="s">
        <v>391</v>
      </c>
      <c r="D597" s="61">
        <v>0.81789999999999996</v>
      </c>
      <c r="E597" s="15" t="s">
        <v>96</v>
      </c>
      <c r="F597" s="15" t="s">
        <v>97</v>
      </c>
      <c r="G597" s="61">
        <v>0.81859999999999999</v>
      </c>
      <c r="H597" s="15">
        <v>0.81</v>
      </c>
      <c r="I597" s="16">
        <v>0.83</v>
      </c>
      <c r="J597" s="16">
        <v>0.8357</v>
      </c>
      <c r="K597" s="16">
        <v>0.82010000000000005</v>
      </c>
      <c r="L597" s="16">
        <v>0.83240000000000003</v>
      </c>
      <c r="M597">
        <v>0.82820000000000005</v>
      </c>
    </row>
    <row r="598" spans="1:13" x14ac:dyDescent="0.25">
      <c r="A598" s="15" t="s">
        <v>1294</v>
      </c>
      <c r="B598" s="15" t="s">
        <v>2028</v>
      </c>
      <c r="C598" s="15" t="s">
        <v>218</v>
      </c>
      <c r="D598" s="61">
        <v>0.95620000000000005</v>
      </c>
      <c r="E598" s="15" t="s">
        <v>192</v>
      </c>
      <c r="F598" s="15" t="s">
        <v>149</v>
      </c>
      <c r="G598" s="61">
        <v>0.94520000000000004</v>
      </c>
      <c r="H598" s="15">
        <v>0.95169999999999999</v>
      </c>
      <c r="I598" s="16">
        <v>0.95830000000000004</v>
      </c>
      <c r="J598" s="16">
        <v>0.93170000000000008</v>
      </c>
      <c r="K598" s="16">
        <v>0.93890000000000007</v>
      </c>
      <c r="L598" s="16">
        <v>0.92720000000000002</v>
      </c>
      <c r="M598">
        <v>0.92269999999999996</v>
      </c>
    </row>
    <row r="599" spans="1:13" x14ac:dyDescent="0.25">
      <c r="A599" s="15" t="s">
        <v>1295</v>
      </c>
      <c r="B599" s="15" t="s">
        <v>2049</v>
      </c>
      <c r="C599" s="15" t="s">
        <v>2358</v>
      </c>
      <c r="D599" s="61">
        <v>0.748</v>
      </c>
      <c r="E599" s="15" t="s">
        <v>265</v>
      </c>
      <c r="F599" s="15" t="s">
        <v>266</v>
      </c>
      <c r="G599" s="61" t="s">
        <v>2420</v>
      </c>
      <c r="H599" s="15" t="e">
        <v>#N/A</v>
      </c>
      <c r="I599" s="16" t="e">
        <v>#N/A</v>
      </c>
      <c r="J599" s="16" t="e">
        <v>#N/A</v>
      </c>
      <c r="K599" s="16" t="e">
        <v>#N/A</v>
      </c>
      <c r="L599" s="16" t="e">
        <v>#N/A</v>
      </c>
      <c r="M599" t="e">
        <v>#N/A</v>
      </c>
    </row>
    <row r="600" spans="1:13" x14ac:dyDescent="0.25">
      <c r="A600" s="15" t="s">
        <v>1296</v>
      </c>
      <c r="B600" s="15" t="s">
        <v>2217</v>
      </c>
      <c r="C600" s="15" t="s">
        <v>390</v>
      </c>
      <c r="D600" s="61">
        <v>0.84789999999999999</v>
      </c>
      <c r="E600" s="15" t="s">
        <v>118</v>
      </c>
      <c r="F600" s="15" t="s">
        <v>119</v>
      </c>
      <c r="G600" s="61">
        <v>0.9</v>
      </c>
      <c r="H600" s="15">
        <v>0.93679999999999997</v>
      </c>
      <c r="I600" s="16">
        <v>0.93740000000000001</v>
      </c>
      <c r="J600" s="16">
        <v>0.88760000000000006</v>
      </c>
      <c r="K600" s="16">
        <v>0.91110000000000002</v>
      </c>
      <c r="L600" s="16">
        <v>0.91050000000000009</v>
      </c>
      <c r="M600">
        <v>0.90549999999999997</v>
      </c>
    </row>
    <row r="601" spans="1:13" x14ac:dyDescent="0.25">
      <c r="A601" s="15" t="s">
        <v>1297</v>
      </c>
      <c r="B601" s="15" t="s">
        <v>2050</v>
      </c>
      <c r="C601" s="15" t="s">
        <v>237</v>
      </c>
      <c r="D601" s="61">
        <v>0.73070000000000002</v>
      </c>
      <c r="E601" s="15" t="s">
        <v>137</v>
      </c>
      <c r="F601" s="15" t="s">
        <v>138</v>
      </c>
      <c r="G601" s="61">
        <v>0.71679999999999999</v>
      </c>
      <c r="H601" s="15">
        <v>0.751</v>
      </c>
      <c r="I601" s="16">
        <v>0.7429</v>
      </c>
      <c r="J601" s="16">
        <v>0.79810000000000003</v>
      </c>
      <c r="K601" s="16">
        <v>0.79630000000000001</v>
      </c>
      <c r="L601" s="16">
        <v>0.77250000000000008</v>
      </c>
      <c r="M601">
        <v>0.7782</v>
      </c>
    </row>
    <row r="602" spans="1:13" x14ac:dyDescent="0.25">
      <c r="A602" s="15" t="s">
        <v>1298</v>
      </c>
      <c r="B602" s="15" t="s">
        <v>2126</v>
      </c>
      <c r="C602" s="15" t="s">
        <v>647</v>
      </c>
      <c r="D602" s="61">
        <v>1.1520999999999999</v>
      </c>
      <c r="E602" s="15" t="s">
        <v>204</v>
      </c>
      <c r="F602" s="15" t="s">
        <v>205</v>
      </c>
      <c r="G602" s="61">
        <v>1.1012</v>
      </c>
      <c r="H602" s="15">
        <v>1.1281000000000001</v>
      </c>
      <c r="I602" s="16">
        <v>1.1382000000000001</v>
      </c>
      <c r="J602" s="16">
        <v>1.1449</v>
      </c>
      <c r="K602" s="16">
        <v>1.1625000000000001</v>
      </c>
      <c r="L602" s="16">
        <v>1.1669</v>
      </c>
      <c r="M602">
        <v>1.1947000000000001</v>
      </c>
    </row>
    <row r="603" spans="1:13" x14ac:dyDescent="0.25">
      <c r="A603" s="15" t="s">
        <v>1299</v>
      </c>
      <c r="B603" s="15" t="s">
        <v>2192</v>
      </c>
      <c r="C603" s="15" t="s">
        <v>369</v>
      </c>
      <c r="D603" s="61">
        <v>0.69599999999999995</v>
      </c>
      <c r="E603" s="15" t="s">
        <v>145</v>
      </c>
      <c r="F603" s="15" t="s">
        <v>146</v>
      </c>
      <c r="G603" s="61">
        <v>0.69640000000000002</v>
      </c>
      <c r="H603" s="15">
        <v>0.68879999999999997</v>
      </c>
      <c r="I603" s="16">
        <v>0.68469999999999998</v>
      </c>
      <c r="J603" s="16">
        <v>0.69010000000000005</v>
      </c>
      <c r="K603" s="16">
        <v>0.71689999999999998</v>
      </c>
      <c r="L603" s="16">
        <v>0.7208</v>
      </c>
      <c r="M603">
        <v>0.73560000000000003</v>
      </c>
    </row>
    <row r="604" spans="1:13" x14ac:dyDescent="0.25">
      <c r="A604" s="15" t="s">
        <v>1300</v>
      </c>
      <c r="B604" s="15" t="s">
        <v>2197</v>
      </c>
      <c r="C604" s="15" t="s">
        <v>371</v>
      </c>
      <c r="D604" s="61">
        <v>0.89390000000000003</v>
      </c>
      <c r="E604" s="15" t="s">
        <v>159</v>
      </c>
      <c r="F604" s="15" t="s">
        <v>160</v>
      </c>
      <c r="G604" s="61">
        <v>0.93149999999999999</v>
      </c>
      <c r="H604" s="15">
        <v>0.88529999999999998</v>
      </c>
      <c r="I604" s="16">
        <v>0.85529999999999995</v>
      </c>
      <c r="J604" s="16">
        <v>0.86640000000000006</v>
      </c>
      <c r="K604" s="16">
        <v>0.85289999999999999</v>
      </c>
      <c r="L604" s="16">
        <v>0.89270000000000005</v>
      </c>
      <c r="M604">
        <v>0.85619999999999996</v>
      </c>
    </row>
    <row r="605" spans="1:13" x14ac:dyDescent="0.25">
      <c r="A605" s="15" t="s">
        <v>1301</v>
      </c>
      <c r="B605" s="15" t="s">
        <v>1964</v>
      </c>
      <c r="C605" s="15" t="s">
        <v>2342</v>
      </c>
      <c r="D605" s="61">
        <v>1.0310999999999999</v>
      </c>
      <c r="E605" s="15" t="s">
        <v>127</v>
      </c>
      <c r="F605" s="15" t="s">
        <v>122</v>
      </c>
      <c r="G605" s="61" t="s">
        <v>2420</v>
      </c>
      <c r="H605" s="15" t="e">
        <v>#N/A</v>
      </c>
      <c r="I605" s="16" t="e">
        <v>#N/A</v>
      </c>
      <c r="J605" s="16" t="e">
        <v>#N/A</v>
      </c>
      <c r="K605" s="16" t="e">
        <v>#N/A</v>
      </c>
      <c r="L605" s="16" t="e">
        <v>#N/A</v>
      </c>
      <c r="M605" t="e">
        <v>#N/A</v>
      </c>
    </row>
    <row r="606" spans="1:13" x14ac:dyDescent="0.25">
      <c r="A606" s="15" t="s">
        <v>1302</v>
      </c>
      <c r="B606" s="15" t="s">
        <v>2065</v>
      </c>
      <c r="C606" s="15" t="s">
        <v>252</v>
      </c>
      <c r="D606" s="61">
        <v>0.79720000000000002</v>
      </c>
      <c r="E606" s="15" t="s">
        <v>96</v>
      </c>
      <c r="F606" s="15" t="s">
        <v>97</v>
      </c>
      <c r="G606" s="61">
        <v>0.80410000000000004</v>
      </c>
      <c r="H606" s="15">
        <v>0.80640000000000001</v>
      </c>
      <c r="I606" s="16">
        <v>0.77429999999999999</v>
      </c>
      <c r="J606" s="16">
        <v>0.76170000000000004</v>
      </c>
      <c r="K606" s="16">
        <v>0.76260000000000006</v>
      </c>
      <c r="L606" s="16">
        <v>0.77310000000000001</v>
      </c>
      <c r="M606">
        <v>0.74470000000000003</v>
      </c>
    </row>
    <row r="607" spans="1:13" x14ac:dyDescent="0.25">
      <c r="A607" s="15" t="s">
        <v>1303</v>
      </c>
      <c r="B607" s="15" t="s">
        <v>2218</v>
      </c>
      <c r="C607" s="15" t="s">
        <v>392</v>
      </c>
      <c r="D607" s="61">
        <v>0.85189999999999999</v>
      </c>
      <c r="E607" s="15" t="s">
        <v>99</v>
      </c>
      <c r="F607" s="15" t="s">
        <v>100</v>
      </c>
      <c r="G607" s="61">
        <v>0.86960000000000004</v>
      </c>
      <c r="H607" s="15">
        <v>0.87990000000000002</v>
      </c>
      <c r="I607" s="16">
        <v>0.87380000000000002</v>
      </c>
      <c r="J607" s="16">
        <v>0.86680000000000001</v>
      </c>
      <c r="K607" s="16">
        <v>0.82910000000000006</v>
      </c>
      <c r="L607" s="16">
        <v>0.83340000000000003</v>
      </c>
      <c r="M607">
        <v>0</v>
      </c>
    </row>
    <row r="608" spans="1:13" x14ac:dyDescent="0.25">
      <c r="A608" s="15" t="s">
        <v>1304</v>
      </c>
      <c r="B608" s="15" t="s">
        <v>2028</v>
      </c>
      <c r="C608" s="15" t="s">
        <v>218</v>
      </c>
      <c r="D608" s="61">
        <v>0.95620000000000005</v>
      </c>
      <c r="E608" s="15" t="s">
        <v>124</v>
      </c>
      <c r="F608" s="15" t="s">
        <v>125</v>
      </c>
      <c r="G608" s="61">
        <v>0.94520000000000004</v>
      </c>
      <c r="H608" s="15">
        <v>0.95169999999999999</v>
      </c>
      <c r="I608" s="16">
        <v>0.95830000000000004</v>
      </c>
      <c r="J608" s="16">
        <v>0.93170000000000008</v>
      </c>
      <c r="K608" s="16">
        <v>0.93890000000000007</v>
      </c>
      <c r="L608" s="16">
        <v>0.92720000000000002</v>
      </c>
      <c r="M608">
        <v>0.92269999999999996</v>
      </c>
    </row>
    <row r="609" spans="1:13" x14ac:dyDescent="0.25">
      <c r="A609" s="15" t="s">
        <v>1305</v>
      </c>
      <c r="B609" s="15" t="s">
        <v>2040</v>
      </c>
      <c r="C609" s="15" t="s">
        <v>227</v>
      </c>
      <c r="D609" s="61">
        <v>0.98529999999999995</v>
      </c>
      <c r="E609" s="15" t="s">
        <v>134</v>
      </c>
      <c r="F609" s="15" t="s">
        <v>135</v>
      </c>
      <c r="G609" s="61">
        <v>0.8841</v>
      </c>
      <c r="H609" s="15">
        <v>0.88739999999999997</v>
      </c>
      <c r="I609" s="16">
        <v>0.87549999999999994</v>
      </c>
      <c r="J609" s="16">
        <v>0.88490000000000002</v>
      </c>
      <c r="K609" s="16">
        <v>0.90450000000000008</v>
      </c>
      <c r="L609" s="16">
        <v>0.90300000000000002</v>
      </c>
      <c r="M609">
        <v>0.89029999999999998</v>
      </c>
    </row>
    <row r="610" spans="1:13" x14ac:dyDescent="0.25">
      <c r="A610" s="15" t="s">
        <v>1306</v>
      </c>
      <c r="B610" s="15" t="s">
        <v>2219</v>
      </c>
      <c r="C610" s="15" t="s">
        <v>393</v>
      </c>
      <c r="D610" s="61">
        <v>0.90129999999999999</v>
      </c>
      <c r="E610" s="15" t="s">
        <v>196</v>
      </c>
      <c r="F610" s="15" t="s">
        <v>197</v>
      </c>
      <c r="G610" s="61">
        <v>0.93410000000000004</v>
      </c>
      <c r="H610" s="15">
        <v>0.92569999999999997</v>
      </c>
      <c r="I610" s="16">
        <v>0.94799999999999995</v>
      </c>
      <c r="J610" s="16">
        <v>0.9819</v>
      </c>
      <c r="K610" s="16">
        <v>0.97800000000000009</v>
      </c>
      <c r="L610" s="16">
        <v>0.99440000000000006</v>
      </c>
      <c r="M610">
        <v>0.95699999999999996</v>
      </c>
    </row>
    <row r="611" spans="1:13" x14ac:dyDescent="0.25">
      <c r="A611" s="15" t="s">
        <v>1307</v>
      </c>
      <c r="B611" s="15" t="s">
        <v>2032</v>
      </c>
      <c r="C611" s="15" t="s">
        <v>2356</v>
      </c>
      <c r="D611" s="61">
        <v>0.98580000000000001</v>
      </c>
      <c r="E611" s="15" t="s">
        <v>131</v>
      </c>
      <c r="F611" s="15" t="s">
        <v>132</v>
      </c>
      <c r="G611" s="61">
        <v>0.95830000000000004</v>
      </c>
      <c r="H611" s="15">
        <v>0.97819999999999996</v>
      </c>
      <c r="I611" s="16">
        <v>0.98070000000000002</v>
      </c>
      <c r="J611" s="16">
        <v>0.99540000000000006</v>
      </c>
      <c r="K611" s="16">
        <v>1.0105999999999999</v>
      </c>
      <c r="L611" s="16">
        <v>1.0295000000000001</v>
      </c>
      <c r="M611">
        <v>1.0149999999999999</v>
      </c>
    </row>
    <row r="612" spans="1:13" x14ac:dyDescent="0.25">
      <c r="A612" s="15" t="s">
        <v>1308</v>
      </c>
      <c r="B612" s="15" t="s">
        <v>2002</v>
      </c>
      <c r="C612" s="15" t="s">
        <v>188</v>
      </c>
      <c r="D612" s="61">
        <v>0.92510000000000003</v>
      </c>
      <c r="E612" s="15" t="s">
        <v>148</v>
      </c>
      <c r="F612" s="15" t="s">
        <v>149</v>
      </c>
      <c r="G612" s="61">
        <v>0.91390000000000005</v>
      </c>
      <c r="H612" s="15">
        <v>0.91879999999999995</v>
      </c>
      <c r="I612" s="16">
        <v>0.92369999999999997</v>
      </c>
      <c r="J612" s="16">
        <v>0.91250000000000009</v>
      </c>
      <c r="K612" s="16">
        <v>0.93510000000000004</v>
      </c>
      <c r="L612" s="16">
        <v>0.92800000000000005</v>
      </c>
      <c r="M612">
        <v>0.92589999999999995</v>
      </c>
    </row>
    <row r="613" spans="1:13" x14ac:dyDescent="0.25">
      <c r="A613" s="15" t="s">
        <v>1309</v>
      </c>
      <c r="B613" s="15" t="s">
        <v>2220</v>
      </c>
      <c r="C613" s="15" t="s">
        <v>652</v>
      </c>
      <c r="D613" s="61">
        <v>0.95579999999999998</v>
      </c>
      <c r="E613" s="15" t="s">
        <v>159</v>
      </c>
      <c r="F613" s="15" t="s">
        <v>160</v>
      </c>
      <c r="G613" s="61">
        <v>0.96900000000000008</v>
      </c>
      <c r="H613" s="15">
        <v>0.9728</v>
      </c>
      <c r="I613" s="16">
        <v>0.9738</v>
      </c>
      <c r="J613" s="16">
        <v>0.96970000000000001</v>
      </c>
      <c r="K613" s="16">
        <v>0.97920000000000007</v>
      </c>
      <c r="L613" s="16">
        <v>0.97030000000000005</v>
      </c>
      <c r="M613">
        <v>0.95899999999999996</v>
      </c>
    </row>
    <row r="614" spans="1:13" x14ac:dyDescent="0.25">
      <c r="A614" s="14" t="s">
        <v>1310</v>
      </c>
      <c r="B614" s="15" t="s">
        <v>2168</v>
      </c>
      <c r="C614" s="15" t="s">
        <v>646</v>
      </c>
      <c r="D614" s="61">
        <v>0.93930000000000002</v>
      </c>
      <c r="E614" s="15" t="s">
        <v>115</v>
      </c>
      <c r="F614" s="15" t="s">
        <v>116</v>
      </c>
      <c r="G614" s="61">
        <v>0.93670000000000009</v>
      </c>
      <c r="H614" s="15">
        <v>0.94499999999999995</v>
      </c>
      <c r="I614" s="16">
        <v>0.94479999999999997</v>
      </c>
      <c r="J614" s="16">
        <v>0.94259999999999999</v>
      </c>
      <c r="K614" s="16">
        <v>0.94070000000000009</v>
      </c>
      <c r="L614" s="16">
        <v>0.93640000000000001</v>
      </c>
      <c r="M614">
        <v>0.93179999999999996</v>
      </c>
    </row>
    <row r="615" spans="1:13" x14ac:dyDescent="0.25">
      <c r="A615" s="15" t="s">
        <v>1311</v>
      </c>
      <c r="B615" s="15" t="s">
        <v>2024</v>
      </c>
      <c r="C615" s="15" t="s">
        <v>215</v>
      </c>
      <c r="D615" s="61">
        <v>0.80740000000000001</v>
      </c>
      <c r="E615" s="15" t="s">
        <v>178</v>
      </c>
      <c r="F615" s="15" t="s">
        <v>179</v>
      </c>
      <c r="G615" s="61">
        <v>0.86250000000000004</v>
      </c>
      <c r="H615" s="15">
        <v>0.88219999999999998</v>
      </c>
      <c r="I615" s="16">
        <v>0.88690000000000002</v>
      </c>
      <c r="J615" s="16">
        <v>0.91360000000000008</v>
      </c>
      <c r="K615" s="16">
        <v>0.85130000000000006</v>
      </c>
      <c r="L615" s="16">
        <v>0.89550000000000007</v>
      </c>
      <c r="M615">
        <v>0.92469999999999997</v>
      </c>
    </row>
    <row r="616" spans="1:13" x14ac:dyDescent="0.25">
      <c r="A616" s="15" t="s">
        <v>1312</v>
      </c>
      <c r="B616" s="15" t="s">
        <v>2009</v>
      </c>
      <c r="C616" s="15" t="s">
        <v>195</v>
      </c>
      <c r="D616" s="61">
        <v>0.84830000000000005</v>
      </c>
      <c r="E616" s="15" t="s">
        <v>196</v>
      </c>
      <c r="F616" s="15" t="s">
        <v>197</v>
      </c>
      <c r="G616" s="61">
        <v>0.86699999999999999</v>
      </c>
      <c r="H616" s="15">
        <v>0.86209999999999998</v>
      </c>
      <c r="I616" s="16">
        <v>0.86560000000000004</v>
      </c>
      <c r="J616" s="16">
        <v>0.86240000000000006</v>
      </c>
      <c r="K616" s="16">
        <v>0.871</v>
      </c>
      <c r="L616" s="16">
        <v>0.86530000000000007</v>
      </c>
      <c r="M616">
        <v>0.87329999999999997</v>
      </c>
    </row>
    <row r="617" spans="1:13" x14ac:dyDescent="0.25">
      <c r="A617" s="15" t="s">
        <v>1313</v>
      </c>
      <c r="B617" s="15" t="s">
        <v>2069</v>
      </c>
      <c r="C617" s="15" t="s">
        <v>255</v>
      </c>
      <c r="D617" s="61">
        <v>0.97760000000000002</v>
      </c>
      <c r="E617" s="15" t="s">
        <v>159</v>
      </c>
      <c r="F617" s="15" t="s">
        <v>160</v>
      </c>
      <c r="G617" s="61">
        <v>0.90080000000000005</v>
      </c>
      <c r="H617" s="15">
        <v>0.85270000000000001</v>
      </c>
      <c r="I617" s="16">
        <v>0.81410000000000005</v>
      </c>
      <c r="J617" s="16">
        <v>0.8337</v>
      </c>
      <c r="K617" s="16">
        <v>0.85200000000000009</v>
      </c>
      <c r="L617" s="16">
        <v>0.82140000000000002</v>
      </c>
      <c r="M617">
        <v>0.83279999999999998</v>
      </c>
    </row>
    <row r="618" spans="1:13" x14ac:dyDescent="0.25">
      <c r="A618" s="15" t="s">
        <v>1314</v>
      </c>
      <c r="B618" s="15" t="s">
        <v>2221</v>
      </c>
      <c r="C618" s="15" t="s">
        <v>394</v>
      </c>
      <c r="D618" s="61">
        <v>1.0407</v>
      </c>
      <c r="E618" s="15" t="s">
        <v>204</v>
      </c>
      <c r="F618" s="15" t="s">
        <v>205</v>
      </c>
      <c r="G618" s="61">
        <v>1.0212000000000001</v>
      </c>
      <c r="H618" s="15">
        <v>1.0165</v>
      </c>
      <c r="I618" s="16">
        <v>1.0508999999999999</v>
      </c>
      <c r="J618" s="16">
        <v>1.0168000000000001</v>
      </c>
      <c r="K618" s="16">
        <v>1.0061</v>
      </c>
      <c r="L618" s="16">
        <v>0.99970000000000003</v>
      </c>
      <c r="M618">
        <v>0.98699999999999999</v>
      </c>
    </row>
    <row r="619" spans="1:13" x14ac:dyDescent="0.25">
      <c r="A619" s="15" t="s">
        <v>1315</v>
      </c>
      <c r="B619" s="15" t="s">
        <v>2222</v>
      </c>
      <c r="C619" s="15" t="s">
        <v>2388</v>
      </c>
      <c r="D619" s="61">
        <v>0.9355</v>
      </c>
      <c r="E619" s="15" t="s">
        <v>229</v>
      </c>
      <c r="F619" s="15" t="s">
        <v>230</v>
      </c>
      <c r="G619" s="61">
        <v>0.91190000000000004</v>
      </c>
      <c r="H619" s="15">
        <v>0.9385</v>
      </c>
      <c r="I619" s="16">
        <v>0.95530000000000004</v>
      </c>
      <c r="J619" s="16">
        <v>0.93400000000000005</v>
      </c>
      <c r="K619" s="16">
        <v>0.94000000000000006</v>
      </c>
      <c r="L619" s="16">
        <v>0.94890000000000008</v>
      </c>
      <c r="M619">
        <v>0.96279999999999999</v>
      </c>
    </row>
    <row r="620" spans="1:13" x14ac:dyDescent="0.25">
      <c r="A620" s="15" t="s">
        <v>1316</v>
      </c>
      <c r="B620" s="15" t="s">
        <v>2188</v>
      </c>
      <c r="C620" s="15" t="s">
        <v>363</v>
      </c>
      <c r="D620" s="61">
        <v>0.33489999999999998</v>
      </c>
      <c r="E620" s="15" t="s">
        <v>106</v>
      </c>
      <c r="F620" s="15" t="s">
        <v>107</v>
      </c>
      <c r="G620" s="61">
        <v>0.35400000000000004</v>
      </c>
      <c r="H620" s="15">
        <v>0.36349999999999999</v>
      </c>
      <c r="I620" s="16">
        <v>0.37919999999999998</v>
      </c>
      <c r="J620" s="16">
        <v>0.38880000000000003</v>
      </c>
      <c r="K620" s="16" t="s">
        <v>635</v>
      </c>
      <c r="L620" s="16" t="s">
        <v>635</v>
      </c>
      <c r="M620" t="s">
        <v>635</v>
      </c>
    </row>
    <row r="621" spans="1:13" x14ac:dyDescent="0.25">
      <c r="A621" s="15" t="s">
        <v>1317</v>
      </c>
      <c r="B621" s="15" t="s">
        <v>1956</v>
      </c>
      <c r="C621" s="15" t="s">
        <v>650</v>
      </c>
      <c r="D621" s="61">
        <v>0.35759999999999997</v>
      </c>
      <c r="E621" s="15" t="s">
        <v>106</v>
      </c>
      <c r="F621" s="15" t="s">
        <v>107</v>
      </c>
      <c r="G621" s="61">
        <v>0.37190000000000001</v>
      </c>
      <c r="H621" s="15">
        <v>0.3911</v>
      </c>
      <c r="I621" s="16">
        <v>0.39489999999999997</v>
      </c>
      <c r="J621" s="16">
        <v>0.4047</v>
      </c>
      <c r="K621" s="16">
        <v>0.41860000000000003</v>
      </c>
      <c r="L621" s="16">
        <v>0.4168</v>
      </c>
      <c r="M621">
        <v>0.42670000000000002</v>
      </c>
    </row>
    <row r="622" spans="1:13" x14ac:dyDescent="0.25">
      <c r="A622" s="14" t="s">
        <v>1318</v>
      </c>
      <c r="B622" s="15" t="s">
        <v>2223</v>
      </c>
      <c r="C622" s="15" t="s">
        <v>395</v>
      </c>
      <c r="D622" s="61">
        <v>0.90310000000000001</v>
      </c>
      <c r="E622" s="15" t="s">
        <v>185</v>
      </c>
      <c r="F622" s="15" t="s">
        <v>186</v>
      </c>
      <c r="G622" s="61">
        <v>0.88270000000000004</v>
      </c>
      <c r="H622" s="15">
        <v>0.89700000000000002</v>
      </c>
      <c r="I622" s="16">
        <v>0.93310000000000004</v>
      </c>
      <c r="J622" s="16">
        <v>0.9415</v>
      </c>
      <c r="K622" s="16">
        <v>0.99299999999999999</v>
      </c>
      <c r="L622" s="16">
        <v>0.9859</v>
      </c>
      <c r="M622">
        <v>0.96020000000000005</v>
      </c>
    </row>
    <row r="623" spans="1:13" x14ac:dyDescent="0.25">
      <c r="A623" s="15" t="s">
        <v>1319</v>
      </c>
      <c r="B623" s="15" t="s">
        <v>2224</v>
      </c>
      <c r="C623" s="15" t="s">
        <v>2389</v>
      </c>
      <c r="D623" s="61">
        <v>1.0818000000000001</v>
      </c>
      <c r="E623" s="15" t="s">
        <v>380</v>
      </c>
      <c r="F623" s="15" t="s">
        <v>381</v>
      </c>
      <c r="G623" s="61">
        <v>1.1294</v>
      </c>
      <c r="H623" s="15">
        <v>1.1777</v>
      </c>
      <c r="I623" s="16">
        <v>1.2272000000000001</v>
      </c>
      <c r="J623" s="16">
        <v>1.2196</v>
      </c>
      <c r="K623" s="16">
        <v>1.2578</v>
      </c>
      <c r="L623" s="16">
        <v>1.1813</v>
      </c>
      <c r="M623">
        <v>1.1579999999999999</v>
      </c>
    </row>
    <row r="624" spans="1:13" x14ac:dyDescent="0.25">
      <c r="A624" s="15" t="s">
        <v>1320</v>
      </c>
      <c r="B624" s="15" t="s">
        <v>2015</v>
      </c>
      <c r="C624" s="15" t="s">
        <v>2354</v>
      </c>
      <c r="D624" s="61">
        <v>0.83540000000000003</v>
      </c>
      <c r="E624" s="15" t="s">
        <v>185</v>
      </c>
      <c r="F624" s="15" t="s">
        <v>186</v>
      </c>
      <c r="G624" s="61" t="s">
        <v>2420</v>
      </c>
      <c r="H624" s="15" t="e">
        <v>#N/A</v>
      </c>
      <c r="I624" s="16" t="e">
        <v>#N/A</v>
      </c>
      <c r="J624" s="16" t="e">
        <v>#N/A</v>
      </c>
      <c r="K624" s="16" t="e">
        <v>#N/A</v>
      </c>
      <c r="L624" s="16" t="e">
        <v>#N/A</v>
      </c>
      <c r="M624" t="e">
        <v>#N/A</v>
      </c>
    </row>
    <row r="625" spans="1:13" x14ac:dyDescent="0.25">
      <c r="A625" s="15" t="s">
        <v>1321</v>
      </c>
      <c r="B625" s="15" t="s">
        <v>2035</v>
      </c>
      <c r="C625" s="15" t="s">
        <v>223</v>
      </c>
      <c r="D625" s="61">
        <v>0.79430000000000001</v>
      </c>
      <c r="E625" s="15" t="s">
        <v>127</v>
      </c>
      <c r="F625" s="15" t="s">
        <v>122</v>
      </c>
      <c r="G625" s="61">
        <v>0.79760000000000009</v>
      </c>
      <c r="H625" s="15">
        <v>0.83850000000000002</v>
      </c>
      <c r="I625" s="16">
        <v>0.82120000000000004</v>
      </c>
      <c r="J625" s="16">
        <v>0.83300000000000007</v>
      </c>
      <c r="K625" s="16">
        <v>0.80610000000000004</v>
      </c>
      <c r="L625" s="16">
        <v>0.83000000000000007</v>
      </c>
      <c r="M625">
        <v>0.82650000000000001</v>
      </c>
    </row>
    <row r="626" spans="1:13" x14ac:dyDescent="0.25">
      <c r="A626" s="15" t="s">
        <v>1322</v>
      </c>
      <c r="B626" s="15" t="s">
        <v>2138</v>
      </c>
      <c r="C626" s="15" t="s">
        <v>324</v>
      </c>
      <c r="D626" s="61">
        <v>1.008</v>
      </c>
      <c r="E626" s="15" t="s">
        <v>124</v>
      </c>
      <c r="F626" s="15" t="s">
        <v>125</v>
      </c>
      <c r="G626" s="61">
        <v>1.0282</v>
      </c>
      <c r="H626" s="15">
        <v>1.0341</v>
      </c>
      <c r="I626" s="16">
        <v>1.0232000000000001</v>
      </c>
      <c r="J626" s="16">
        <v>1.0559000000000001</v>
      </c>
      <c r="K626" s="16">
        <v>1.0502</v>
      </c>
      <c r="L626" s="16">
        <v>1.0491000000000001</v>
      </c>
      <c r="M626">
        <v>1.0086999999999999</v>
      </c>
    </row>
    <row r="627" spans="1:13" x14ac:dyDescent="0.25">
      <c r="A627" s="15" t="s">
        <v>1323</v>
      </c>
      <c r="B627" s="15" t="s">
        <v>2225</v>
      </c>
      <c r="C627" s="15" t="s">
        <v>396</v>
      </c>
      <c r="D627" s="61">
        <v>0.87370000000000003</v>
      </c>
      <c r="E627" s="15" t="s">
        <v>124</v>
      </c>
      <c r="F627" s="15" t="s">
        <v>125</v>
      </c>
      <c r="G627" s="61">
        <v>0.91450000000000009</v>
      </c>
      <c r="H627" s="15">
        <v>0.91920000000000002</v>
      </c>
      <c r="I627" s="16">
        <v>0.89139999999999997</v>
      </c>
      <c r="J627" s="16">
        <v>0.90680000000000005</v>
      </c>
      <c r="K627" s="16">
        <v>0.90380000000000005</v>
      </c>
      <c r="L627" s="16">
        <v>0.87430000000000008</v>
      </c>
      <c r="M627">
        <v>0.89400000000000002</v>
      </c>
    </row>
    <row r="628" spans="1:13" x14ac:dyDescent="0.25">
      <c r="A628" s="15" t="s">
        <v>1324</v>
      </c>
      <c r="B628" s="15" t="s">
        <v>2117</v>
      </c>
      <c r="C628" s="15" t="s">
        <v>304</v>
      </c>
      <c r="D628" s="61">
        <v>0.96730000000000005</v>
      </c>
      <c r="E628" s="15" t="s">
        <v>159</v>
      </c>
      <c r="F628" s="15" t="s">
        <v>160</v>
      </c>
      <c r="G628" s="61">
        <v>0.96250000000000002</v>
      </c>
      <c r="H628" s="15">
        <v>0.96879999999999999</v>
      </c>
      <c r="I628" s="16">
        <v>0.96989999999999998</v>
      </c>
      <c r="J628" s="16">
        <v>0.97440000000000004</v>
      </c>
      <c r="K628" s="16">
        <v>0.97470000000000001</v>
      </c>
      <c r="L628" s="16">
        <v>0.98620000000000008</v>
      </c>
      <c r="M628">
        <v>0.98480000000000001</v>
      </c>
    </row>
    <row r="629" spans="1:13" x14ac:dyDescent="0.25">
      <c r="A629" s="15" t="s">
        <v>1325</v>
      </c>
      <c r="B629" s="15" t="s">
        <v>2138</v>
      </c>
      <c r="C629" s="15" t="s">
        <v>324</v>
      </c>
      <c r="D629" s="61">
        <v>1.008</v>
      </c>
      <c r="E629" s="15" t="s">
        <v>124</v>
      </c>
      <c r="F629" s="15" t="s">
        <v>125</v>
      </c>
      <c r="G629" s="61">
        <v>1.0282</v>
      </c>
      <c r="H629" s="15">
        <v>1.0341</v>
      </c>
      <c r="I629" s="16">
        <v>1.0232000000000001</v>
      </c>
      <c r="J629" s="16">
        <v>1.0559000000000001</v>
      </c>
      <c r="K629" s="16">
        <v>1.0502</v>
      </c>
      <c r="L629" s="16">
        <v>1.0491000000000001</v>
      </c>
      <c r="M629">
        <v>1.0086999999999999</v>
      </c>
    </row>
    <row r="630" spans="1:13" x14ac:dyDescent="0.25">
      <c r="A630" s="15" t="s">
        <v>1326</v>
      </c>
      <c r="B630" s="15" t="s">
        <v>1987</v>
      </c>
      <c r="C630" s="15" t="s">
        <v>169</v>
      </c>
      <c r="D630" s="61">
        <v>0.85319999999999996</v>
      </c>
      <c r="E630" s="15" t="s">
        <v>159</v>
      </c>
      <c r="F630" s="15" t="s">
        <v>160</v>
      </c>
      <c r="G630" s="61">
        <v>0.8649</v>
      </c>
      <c r="H630" s="15">
        <v>0.85709999999999997</v>
      </c>
      <c r="I630" s="16">
        <v>0.84609999999999996</v>
      </c>
      <c r="J630" s="16">
        <v>0.84960000000000002</v>
      </c>
      <c r="K630" s="16">
        <v>0.84320000000000006</v>
      </c>
      <c r="L630" s="16">
        <v>0.86180000000000001</v>
      </c>
      <c r="M630">
        <v>0.85240000000000005</v>
      </c>
    </row>
    <row r="631" spans="1:13" x14ac:dyDescent="0.25">
      <c r="A631" s="15" t="s">
        <v>1327</v>
      </c>
      <c r="B631" s="15" t="s">
        <v>2226</v>
      </c>
      <c r="C631" s="15" t="s">
        <v>2390</v>
      </c>
      <c r="D631" s="61">
        <v>0.89880000000000004</v>
      </c>
      <c r="E631" s="15" t="s">
        <v>156</v>
      </c>
      <c r="F631" s="15" t="s">
        <v>157</v>
      </c>
      <c r="G631" s="61" t="s">
        <v>2420</v>
      </c>
      <c r="H631" s="15" t="e">
        <v>#N/A</v>
      </c>
      <c r="I631" s="16" t="e">
        <v>#N/A</v>
      </c>
      <c r="J631" s="16" t="e">
        <v>#N/A</v>
      </c>
      <c r="K631" s="16" t="e">
        <v>#N/A</v>
      </c>
      <c r="L631" s="16" t="e">
        <v>#N/A</v>
      </c>
      <c r="M631" t="e">
        <v>#N/A</v>
      </c>
    </row>
    <row r="632" spans="1:13" x14ac:dyDescent="0.25">
      <c r="A632" s="15" t="s">
        <v>1328</v>
      </c>
      <c r="B632" s="15" t="s">
        <v>2227</v>
      </c>
      <c r="C632" s="15" t="s">
        <v>397</v>
      </c>
      <c r="D632" s="61">
        <v>1.1153999999999999</v>
      </c>
      <c r="E632" s="15" t="s">
        <v>398</v>
      </c>
      <c r="F632" s="15" t="s">
        <v>399</v>
      </c>
      <c r="G632" s="61">
        <v>1.0899000000000001</v>
      </c>
      <c r="H632" s="15">
        <v>1.0318000000000001</v>
      </c>
      <c r="I632" s="16">
        <v>1.0142</v>
      </c>
      <c r="J632" s="16">
        <v>1.0007000000000001</v>
      </c>
      <c r="K632" s="16">
        <v>0.99210000000000009</v>
      </c>
      <c r="L632" s="16">
        <v>1.0135000000000001</v>
      </c>
      <c r="M632">
        <v>1.0750999999999999</v>
      </c>
    </row>
    <row r="633" spans="1:13" x14ac:dyDescent="0.25">
      <c r="A633" s="15" t="s">
        <v>1329</v>
      </c>
      <c r="B633" s="15" t="s">
        <v>1998</v>
      </c>
      <c r="C633" s="15" t="s">
        <v>2349</v>
      </c>
      <c r="D633" s="61">
        <v>0.84050000000000002</v>
      </c>
      <c r="E633" s="15" t="s">
        <v>185</v>
      </c>
      <c r="F633" s="15" t="s">
        <v>186</v>
      </c>
      <c r="G633" s="61">
        <v>0.88070000000000004</v>
      </c>
      <c r="H633" s="15">
        <v>0.88660000000000005</v>
      </c>
      <c r="I633" s="16">
        <v>0.89419999999999999</v>
      </c>
      <c r="J633" s="16">
        <v>0.91980000000000006</v>
      </c>
      <c r="K633" s="16" t="s">
        <v>635</v>
      </c>
      <c r="L633" s="16" t="s">
        <v>635</v>
      </c>
      <c r="M633" t="s">
        <v>635</v>
      </c>
    </row>
    <row r="634" spans="1:13" x14ac:dyDescent="0.25">
      <c r="A634" s="15" t="s">
        <v>1330</v>
      </c>
      <c r="B634" s="15" t="s">
        <v>2048</v>
      </c>
      <c r="C634" s="15" t="s">
        <v>235</v>
      </c>
      <c r="D634" s="61">
        <v>0.99560000000000004</v>
      </c>
      <c r="E634" s="15" t="s">
        <v>2418</v>
      </c>
      <c r="F634" s="15" t="s">
        <v>236</v>
      </c>
      <c r="G634" s="61">
        <v>1.0012000000000001</v>
      </c>
      <c r="H634" s="15">
        <v>1.0290999999999999</v>
      </c>
      <c r="I634" s="16">
        <v>1.0262</v>
      </c>
      <c r="J634" s="16">
        <v>1.0190000000000001</v>
      </c>
      <c r="K634" s="16">
        <v>1.036</v>
      </c>
      <c r="L634" s="16">
        <v>1.0465</v>
      </c>
      <c r="M634">
        <v>1.0685</v>
      </c>
    </row>
    <row r="635" spans="1:13" x14ac:dyDescent="0.25">
      <c r="A635" s="15" t="s">
        <v>1331</v>
      </c>
      <c r="B635" s="15" t="s">
        <v>2033</v>
      </c>
      <c r="C635" s="15" t="s">
        <v>221</v>
      </c>
      <c r="D635" s="61">
        <v>0.93310000000000004</v>
      </c>
      <c r="E635" s="15" t="s">
        <v>134</v>
      </c>
      <c r="F635" s="15" t="s">
        <v>135</v>
      </c>
      <c r="G635" s="61">
        <v>0.9103</v>
      </c>
      <c r="H635" s="15">
        <v>0.92659999999999998</v>
      </c>
      <c r="I635" s="16">
        <v>0.94240000000000002</v>
      </c>
      <c r="J635" s="16">
        <v>0.94610000000000005</v>
      </c>
      <c r="K635" s="16">
        <v>0.93320000000000003</v>
      </c>
      <c r="L635" s="16">
        <v>0.93959999999999999</v>
      </c>
      <c r="M635">
        <v>0.95279999999999998</v>
      </c>
    </row>
    <row r="636" spans="1:13" x14ac:dyDescent="0.25">
      <c r="A636" s="15" t="s">
        <v>1332</v>
      </c>
      <c r="B636" s="15" t="s">
        <v>2068</v>
      </c>
      <c r="C636" s="15" t="s">
        <v>254</v>
      </c>
      <c r="D636" s="61">
        <v>0.85860000000000003</v>
      </c>
      <c r="E636" s="15" t="s">
        <v>109</v>
      </c>
      <c r="F636" s="15" t="s">
        <v>110</v>
      </c>
      <c r="G636" s="61">
        <v>0.85650000000000004</v>
      </c>
      <c r="H636" s="15">
        <v>0.8196</v>
      </c>
      <c r="I636" s="16">
        <v>0.86240000000000006</v>
      </c>
      <c r="J636" s="16">
        <v>0.84560000000000002</v>
      </c>
      <c r="K636" s="16">
        <v>0.84750000000000003</v>
      </c>
      <c r="L636" s="16">
        <v>0.8296</v>
      </c>
      <c r="M636">
        <v>0.82879999999999998</v>
      </c>
    </row>
    <row r="637" spans="1:13" x14ac:dyDescent="0.25">
      <c r="A637" s="15" t="s">
        <v>1333</v>
      </c>
      <c r="B637" s="15" t="s">
        <v>2054</v>
      </c>
      <c r="C637" s="15" t="s">
        <v>240</v>
      </c>
      <c r="D637" s="61">
        <v>0.92330000000000001</v>
      </c>
      <c r="E637" s="15" t="s">
        <v>156</v>
      </c>
      <c r="F637" s="15" t="s">
        <v>157</v>
      </c>
      <c r="G637" s="61">
        <v>0.95120000000000005</v>
      </c>
      <c r="H637" s="15">
        <v>0.93869999999999998</v>
      </c>
      <c r="I637" s="16">
        <v>0.92759999999999998</v>
      </c>
      <c r="J637" s="16">
        <v>0.92820000000000003</v>
      </c>
      <c r="K637" s="16">
        <v>0.9346000000000001</v>
      </c>
      <c r="L637" s="16">
        <v>0.9274</v>
      </c>
      <c r="M637">
        <v>0.92320000000000002</v>
      </c>
    </row>
    <row r="638" spans="1:13" x14ac:dyDescent="0.25">
      <c r="A638" s="15" t="s">
        <v>1334</v>
      </c>
      <c r="B638" s="15" t="s">
        <v>1969</v>
      </c>
      <c r="C638" s="15" t="s">
        <v>139</v>
      </c>
      <c r="D638" s="61">
        <v>0.87519999999999998</v>
      </c>
      <c r="E638" s="15" t="s">
        <v>121</v>
      </c>
      <c r="F638" s="15" t="s">
        <v>122</v>
      </c>
      <c r="G638" s="61">
        <v>0.9153</v>
      </c>
      <c r="H638" s="15">
        <v>0.93579999999999997</v>
      </c>
      <c r="I638" s="16">
        <v>0.94</v>
      </c>
      <c r="J638" s="16">
        <v>0.93900000000000006</v>
      </c>
      <c r="K638" s="16">
        <v>0.92280000000000006</v>
      </c>
      <c r="L638" s="16">
        <v>0.92810000000000004</v>
      </c>
      <c r="M638">
        <v>0.92949999999999999</v>
      </c>
    </row>
    <row r="639" spans="1:13" x14ac:dyDescent="0.25">
      <c r="A639" s="15" t="s">
        <v>1335</v>
      </c>
      <c r="B639" s="15" t="s">
        <v>1969</v>
      </c>
      <c r="C639" s="15" t="s">
        <v>139</v>
      </c>
      <c r="D639" s="61">
        <v>0.87519999999999998</v>
      </c>
      <c r="E639" s="15" t="s">
        <v>121</v>
      </c>
      <c r="F639" s="15" t="s">
        <v>122</v>
      </c>
      <c r="G639" s="61">
        <v>0.9153</v>
      </c>
      <c r="H639" s="15">
        <v>0.93579999999999997</v>
      </c>
      <c r="I639" s="16">
        <v>0.94</v>
      </c>
      <c r="J639" s="16">
        <v>0.93900000000000006</v>
      </c>
      <c r="K639" s="16">
        <v>0.92280000000000006</v>
      </c>
      <c r="L639" s="16">
        <v>0.92810000000000004</v>
      </c>
      <c r="M639">
        <v>0.92949999999999999</v>
      </c>
    </row>
    <row r="640" spans="1:13" x14ac:dyDescent="0.25">
      <c r="A640" s="15" t="s">
        <v>1336</v>
      </c>
      <c r="B640" s="15" t="s">
        <v>2228</v>
      </c>
      <c r="C640" s="15" t="s">
        <v>653</v>
      </c>
      <c r="D640" s="61">
        <v>1.2108000000000001</v>
      </c>
      <c r="E640" s="15" t="s">
        <v>167</v>
      </c>
      <c r="F640" s="15" t="s">
        <v>168</v>
      </c>
      <c r="G640" s="61">
        <v>1.1802000000000001</v>
      </c>
      <c r="H640" s="15">
        <v>1.1705000000000001</v>
      </c>
      <c r="I640" s="16">
        <v>1.1851</v>
      </c>
      <c r="J640" s="16">
        <v>1.1767000000000001</v>
      </c>
      <c r="K640" s="16">
        <v>1.1718</v>
      </c>
      <c r="L640" s="16">
        <v>1.1769000000000001</v>
      </c>
      <c r="M640">
        <v>1.1653</v>
      </c>
    </row>
    <row r="641" spans="1:13" x14ac:dyDescent="0.25">
      <c r="A641" s="15" t="s">
        <v>1337</v>
      </c>
      <c r="B641" s="15" t="s">
        <v>2016</v>
      </c>
      <c r="C641" s="15" t="s">
        <v>207</v>
      </c>
      <c r="D641" s="61">
        <v>1.3138000000000001</v>
      </c>
      <c r="E641" s="15" t="s">
        <v>118</v>
      </c>
      <c r="F641" s="15" t="s">
        <v>119</v>
      </c>
      <c r="G641" s="61">
        <v>1.3729</v>
      </c>
      <c r="H641" s="15">
        <v>1.331</v>
      </c>
      <c r="I641" s="16">
        <v>1.3388</v>
      </c>
      <c r="J641" s="16">
        <v>1.3384</v>
      </c>
      <c r="K641" s="16">
        <v>1.2745</v>
      </c>
      <c r="L641" s="16">
        <v>1.2776000000000001</v>
      </c>
      <c r="M641">
        <v>1.2813000000000001</v>
      </c>
    </row>
    <row r="642" spans="1:13" x14ac:dyDescent="0.25">
      <c r="A642" s="15" t="s">
        <v>1338</v>
      </c>
      <c r="B642" s="15" t="s">
        <v>2229</v>
      </c>
      <c r="C642" s="15" t="s">
        <v>654</v>
      </c>
      <c r="D642" s="61">
        <v>1.3037000000000001</v>
      </c>
      <c r="E642" s="15" t="s">
        <v>167</v>
      </c>
      <c r="F642" s="15" t="s">
        <v>168</v>
      </c>
      <c r="G642" s="61">
        <v>1.2524</v>
      </c>
      <c r="H642" s="15">
        <v>1.1835</v>
      </c>
      <c r="I642" s="16">
        <v>1.1455</v>
      </c>
      <c r="J642" s="16">
        <v>1.1451</v>
      </c>
      <c r="K642" s="16">
        <v>1.0964</v>
      </c>
      <c r="L642" s="16">
        <v>1.0748</v>
      </c>
      <c r="M642">
        <v>1.1014999999999999</v>
      </c>
    </row>
    <row r="643" spans="1:13" x14ac:dyDescent="0.25">
      <c r="A643" s="15" t="s">
        <v>1339</v>
      </c>
      <c r="B643" s="15" t="s">
        <v>1973</v>
      </c>
      <c r="C643" s="15" t="s">
        <v>144</v>
      </c>
      <c r="D643" s="61">
        <v>0.70379999999999998</v>
      </c>
      <c r="E643" s="15" t="s">
        <v>145</v>
      </c>
      <c r="F643" s="15" t="s">
        <v>146</v>
      </c>
      <c r="G643" s="61">
        <v>0.70269999999999999</v>
      </c>
      <c r="H643" s="15">
        <v>0.72109999999999996</v>
      </c>
      <c r="I643" s="16">
        <v>0.71279999999999999</v>
      </c>
      <c r="J643" s="16">
        <v>0.71789999999999998</v>
      </c>
      <c r="K643" s="16">
        <v>0.71689999999999998</v>
      </c>
      <c r="L643" s="16">
        <v>0.7208</v>
      </c>
      <c r="M643">
        <v>0.73560000000000003</v>
      </c>
    </row>
    <row r="644" spans="1:13" x14ac:dyDescent="0.25">
      <c r="A644" s="15" t="s">
        <v>1340</v>
      </c>
      <c r="B644" s="15" t="s">
        <v>2230</v>
      </c>
      <c r="C644" s="15" t="s">
        <v>400</v>
      </c>
      <c r="D644" s="61">
        <v>0.92079999999999995</v>
      </c>
      <c r="E644" s="15" t="s">
        <v>99</v>
      </c>
      <c r="F644" s="15" t="s">
        <v>100</v>
      </c>
      <c r="G644" s="61">
        <v>0.91839999999999999</v>
      </c>
      <c r="H644" s="15">
        <v>0.92779999999999996</v>
      </c>
      <c r="I644" s="16">
        <v>0.91620000000000001</v>
      </c>
      <c r="J644" s="16">
        <v>0.92490000000000006</v>
      </c>
      <c r="K644" s="16">
        <v>0.93030000000000002</v>
      </c>
      <c r="L644" s="16">
        <v>0.92290000000000005</v>
      </c>
      <c r="M644">
        <v>0.89890000000000003</v>
      </c>
    </row>
    <row r="645" spans="1:13" x14ac:dyDescent="0.25">
      <c r="A645" s="15" t="s">
        <v>1341</v>
      </c>
      <c r="B645" s="15" t="s">
        <v>2208</v>
      </c>
      <c r="C645" s="15" t="s">
        <v>384</v>
      </c>
      <c r="D645" s="61">
        <v>0.95489999999999997</v>
      </c>
      <c r="E645" s="15" t="s">
        <v>156</v>
      </c>
      <c r="F645" s="15" t="s">
        <v>157</v>
      </c>
      <c r="G645" s="61">
        <v>0.93230000000000002</v>
      </c>
      <c r="H645" s="15">
        <v>0.94430000000000003</v>
      </c>
      <c r="I645" s="16">
        <v>0.94110000000000005</v>
      </c>
      <c r="J645" s="16">
        <v>0.90240000000000009</v>
      </c>
      <c r="K645" s="16">
        <v>0.95700000000000007</v>
      </c>
      <c r="L645" s="16">
        <v>0.9284</v>
      </c>
      <c r="M645">
        <v>0.97240000000000004</v>
      </c>
    </row>
    <row r="646" spans="1:13" x14ac:dyDescent="0.25">
      <c r="A646" s="15" t="s">
        <v>1342</v>
      </c>
      <c r="B646" s="15" t="s">
        <v>2231</v>
      </c>
      <c r="C646" s="15" t="s">
        <v>401</v>
      </c>
      <c r="D646" s="61">
        <v>0.89729999999999999</v>
      </c>
      <c r="E646" s="15" t="s">
        <v>131</v>
      </c>
      <c r="F646" s="15" t="s">
        <v>132</v>
      </c>
      <c r="G646" s="61">
        <v>0.89500000000000002</v>
      </c>
      <c r="H646" s="15">
        <v>0.93700000000000006</v>
      </c>
      <c r="I646" s="16">
        <v>0.93440000000000001</v>
      </c>
      <c r="J646" s="16">
        <v>0.9284</v>
      </c>
      <c r="K646" s="16">
        <v>0.93190000000000006</v>
      </c>
      <c r="L646" s="16">
        <v>0.90790000000000004</v>
      </c>
      <c r="M646">
        <v>0.94850000000000001</v>
      </c>
    </row>
    <row r="647" spans="1:13" x14ac:dyDescent="0.25">
      <c r="A647" s="15" t="s">
        <v>1343</v>
      </c>
      <c r="B647" s="15" t="s">
        <v>2232</v>
      </c>
      <c r="C647" s="15" t="s">
        <v>649</v>
      </c>
      <c r="D647" s="61">
        <v>0.9244</v>
      </c>
      <c r="E647" s="15" t="s">
        <v>104</v>
      </c>
      <c r="F647" s="15" t="s">
        <v>105</v>
      </c>
      <c r="G647" s="61">
        <v>0.83010000000000006</v>
      </c>
      <c r="H647" s="15">
        <v>0.84009999999999996</v>
      </c>
      <c r="I647" s="16">
        <v>0.85229999999999995</v>
      </c>
      <c r="J647" s="16">
        <v>0.85310000000000008</v>
      </c>
      <c r="K647" s="16">
        <v>0.8387</v>
      </c>
      <c r="L647" s="16">
        <v>0.85350000000000004</v>
      </c>
      <c r="M647">
        <v>0.83679999999999999</v>
      </c>
    </row>
    <row r="648" spans="1:13" x14ac:dyDescent="0.25">
      <c r="A648" s="15" t="s">
        <v>1344</v>
      </c>
      <c r="B648" s="15" t="s">
        <v>1951</v>
      </c>
      <c r="C648" s="15" t="s">
        <v>95</v>
      </c>
      <c r="D648" s="61">
        <v>0.77470000000000006</v>
      </c>
      <c r="E648" s="15" t="s">
        <v>96</v>
      </c>
      <c r="F648" s="15" t="s">
        <v>97</v>
      </c>
      <c r="G648" s="61">
        <v>0.76660000000000006</v>
      </c>
      <c r="H648" s="15">
        <v>0.77759999999999996</v>
      </c>
      <c r="I648" s="16">
        <v>0.77410000000000001</v>
      </c>
      <c r="J648" s="16">
        <v>0.76700000000000002</v>
      </c>
      <c r="K648" s="16">
        <v>0.78339999999999999</v>
      </c>
      <c r="L648" s="16">
        <v>0.79039999999999999</v>
      </c>
      <c r="M648">
        <v>0.77739999999999998</v>
      </c>
    </row>
    <row r="649" spans="1:13" x14ac:dyDescent="0.25">
      <c r="A649" s="15" t="s">
        <v>1345</v>
      </c>
      <c r="B649" s="15" t="s">
        <v>2002</v>
      </c>
      <c r="C649" s="15" t="s">
        <v>188</v>
      </c>
      <c r="D649" s="61">
        <v>0.92510000000000003</v>
      </c>
      <c r="E649" s="15" t="s">
        <v>192</v>
      </c>
      <c r="F649" s="15" t="s">
        <v>149</v>
      </c>
      <c r="G649" s="61">
        <v>0.91390000000000005</v>
      </c>
      <c r="H649" s="15">
        <v>0.91879999999999995</v>
      </c>
      <c r="I649" s="16">
        <v>0.92369999999999997</v>
      </c>
      <c r="J649" s="16">
        <v>0.91250000000000009</v>
      </c>
      <c r="K649" s="16">
        <v>0.93510000000000004</v>
      </c>
      <c r="L649" s="16">
        <v>0.92800000000000005</v>
      </c>
      <c r="M649">
        <v>0.92589999999999995</v>
      </c>
    </row>
    <row r="650" spans="1:13" x14ac:dyDescent="0.25">
      <c r="A650" s="15" t="s">
        <v>1346</v>
      </c>
      <c r="B650" s="15" t="s">
        <v>2233</v>
      </c>
      <c r="C650" s="15" t="s">
        <v>2391</v>
      </c>
      <c r="D650" s="61">
        <v>0.68310000000000004</v>
      </c>
      <c r="E650" s="15" t="s">
        <v>96</v>
      </c>
      <c r="F650" s="15" t="s">
        <v>97</v>
      </c>
      <c r="G650" s="61">
        <v>0.68230000000000002</v>
      </c>
      <c r="H650" s="15">
        <v>0.71120000000000005</v>
      </c>
      <c r="I650" s="16">
        <v>0.68679999999999997</v>
      </c>
      <c r="J650" s="16">
        <v>0.69410000000000005</v>
      </c>
      <c r="K650" s="16">
        <v>0.72300000000000009</v>
      </c>
      <c r="L650" s="16">
        <v>0.71310000000000007</v>
      </c>
      <c r="M650">
        <v>0.69850000000000001</v>
      </c>
    </row>
    <row r="651" spans="1:13" x14ac:dyDescent="0.25">
      <c r="A651" s="15" t="s">
        <v>1347</v>
      </c>
      <c r="B651" s="15" t="s">
        <v>2063</v>
      </c>
      <c r="C651" s="15" t="s">
        <v>382</v>
      </c>
      <c r="D651" s="61">
        <v>0.33929999999999999</v>
      </c>
      <c r="E651" s="15" t="s">
        <v>106</v>
      </c>
      <c r="F651" s="15" t="s">
        <v>107</v>
      </c>
      <c r="G651" s="61">
        <v>0.31990000000000002</v>
      </c>
      <c r="H651" s="15">
        <v>0.3453</v>
      </c>
      <c r="I651" s="16">
        <v>0.36649999999999999</v>
      </c>
      <c r="J651" s="16">
        <v>0.34950000000000003</v>
      </c>
      <c r="K651" s="16">
        <v>0.34350000000000003</v>
      </c>
      <c r="L651" s="16">
        <v>0.3533</v>
      </c>
      <c r="M651">
        <v>0.35360000000000003</v>
      </c>
    </row>
    <row r="652" spans="1:13" x14ac:dyDescent="0.25">
      <c r="A652" s="15" t="s">
        <v>1348</v>
      </c>
      <c r="B652" s="15" t="s">
        <v>2234</v>
      </c>
      <c r="C652" s="15" t="s">
        <v>402</v>
      </c>
      <c r="D652" s="61">
        <v>0.96130000000000004</v>
      </c>
      <c r="E652" s="15" t="s">
        <v>112</v>
      </c>
      <c r="F652" s="15" t="s">
        <v>113</v>
      </c>
      <c r="G652" s="61">
        <v>0.86540000000000006</v>
      </c>
      <c r="H652" s="15">
        <v>0.88300000000000001</v>
      </c>
      <c r="I652" s="16">
        <v>0.90029999999999999</v>
      </c>
      <c r="J652" s="16">
        <v>0.87520000000000009</v>
      </c>
      <c r="K652" s="16">
        <v>0.87170000000000003</v>
      </c>
      <c r="L652" s="16">
        <v>0.89480000000000004</v>
      </c>
      <c r="M652">
        <v>0.9022</v>
      </c>
    </row>
    <row r="653" spans="1:13" x14ac:dyDescent="0.25">
      <c r="A653" s="15" t="s">
        <v>1349</v>
      </c>
      <c r="B653" s="15" t="s">
        <v>2235</v>
      </c>
      <c r="C653" s="15" t="s">
        <v>2392</v>
      </c>
      <c r="D653" s="61">
        <v>0.97909999999999997</v>
      </c>
      <c r="E653" s="15" t="s">
        <v>124</v>
      </c>
      <c r="F653" s="15" t="s">
        <v>125</v>
      </c>
      <c r="G653" s="61">
        <v>0.98670000000000002</v>
      </c>
      <c r="H653" s="15">
        <v>0.98280000000000001</v>
      </c>
      <c r="I653" s="16">
        <v>1.0046999999999999</v>
      </c>
      <c r="J653" s="16">
        <v>1.0192000000000001</v>
      </c>
      <c r="K653" s="16">
        <v>1.0177</v>
      </c>
      <c r="L653" s="16">
        <v>1.0445</v>
      </c>
      <c r="M653">
        <v>1.0367</v>
      </c>
    </row>
    <row r="654" spans="1:13" x14ac:dyDescent="0.25">
      <c r="A654" s="15" t="s">
        <v>1350</v>
      </c>
      <c r="B654" s="15" t="s">
        <v>2215</v>
      </c>
      <c r="C654" s="15" t="s">
        <v>2387</v>
      </c>
      <c r="D654" s="61">
        <v>0.90769999999999995</v>
      </c>
      <c r="E654" s="15" t="s">
        <v>131</v>
      </c>
      <c r="F654" s="15" t="s">
        <v>132</v>
      </c>
      <c r="G654" s="61" t="s">
        <v>2420</v>
      </c>
      <c r="H654" s="15" t="e">
        <v>#N/A</v>
      </c>
      <c r="I654" s="16" t="e">
        <v>#N/A</v>
      </c>
      <c r="J654" s="16" t="e">
        <v>#N/A</v>
      </c>
      <c r="K654" s="16" t="e">
        <v>#N/A</v>
      </c>
      <c r="L654" s="16" t="e">
        <v>#N/A</v>
      </c>
      <c r="M654" t="e">
        <v>#N/A</v>
      </c>
    </row>
    <row r="655" spans="1:13" x14ac:dyDescent="0.25">
      <c r="A655" s="15" t="s">
        <v>1351</v>
      </c>
      <c r="B655" s="15" t="s">
        <v>1985</v>
      </c>
      <c r="C655" s="15" t="s">
        <v>2344</v>
      </c>
      <c r="D655" s="61">
        <v>0.86990000000000001</v>
      </c>
      <c r="E655" s="15" t="s">
        <v>137</v>
      </c>
      <c r="F655" s="15" t="s">
        <v>138</v>
      </c>
      <c r="G655" s="61" t="s">
        <v>2420</v>
      </c>
      <c r="H655" s="15" t="e">
        <v>#N/A</v>
      </c>
      <c r="I655" s="16" t="e">
        <v>#N/A</v>
      </c>
      <c r="J655" s="16" t="e">
        <v>#N/A</v>
      </c>
      <c r="K655" s="16" t="e">
        <v>#N/A</v>
      </c>
      <c r="L655" s="16" t="e">
        <v>#N/A</v>
      </c>
      <c r="M655" t="e">
        <v>#N/A</v>
      </c>
    </row>
    <row r="656" spans="1:13" x14ac:dyDescent="0.25">
      <c r="A656" s="14" t="s">
        <v>1352</v>
      </c>
      <c r="B656" s="15" t="s">
        <v>2167</v>
      </c>
      <c r="C656" s="15" t="s">
        <v>350</v>
      </c>
      <c r="D656" s="61">
        <v>0.7147</v>
      </c>
      <c r="E656" s="15" t="s">
        <v>309</v>
      </c>
      <c r="F656" s="15" t="s">
        <v>202</v>
      </c>
      <c r="G656" s="61">
        <v>0.66360000000000008</v>
      </c>
      <c r="H656" s="15">
        <v>0.69259999999999999</v>
      </c>
      <c r="I656" s="16">
        <v>0.72440000000000004</v>
      </c>
      <c r="J656" s="16">
        <v>0.74380000000000002</v>
      </c>
      <c r="K656" s="16" t="s">
        <v>635</v>
      </c>
      <c r="L656" s="16" t="s">
        <v>635</v>
      </c>
      <c r="M656" t="s">
        <v>635</v>
      </c>
    </row>
    <row r="657" spans="1:13" x14ac:dyDescent="0.25">
      <c r="A657" s="15" t="s">
        <v>1353</v>
      </c>
      <c r="B657" s="15" t="s">
        <v>2006</v>
      </c>
      <c r="C657" s="15" t="s">
        <v>190</v>
      </c>
      <c r="D657" s="61">
        <v>0.95799999999999996</v>
      </c>
      <c r="E657" s="15" t="s">
        <v>159</v>
      </c>
      <c r="F657" s="15" t="s">
        <v>160</v>
      </c>
      <c r="G657" s="61">
        <v>0.9083</v>
      </c>
      <c r="H657" s="15">
        <v>0.98870000000000002</v>
      </c>
      <c r="I657" s="16">
        <v>0.92820000000000003</v>
      </c>
      <c r="J657" s="16">
        <v>0.92200000000000004</v>
      </c>
      <c r="K657" s="16">
        <v>0.9618000000000001</v>
      </c>
      <c r="L657" s="16">
        <v>0.94920000000000004</v>
      </c>
      <c r="M657">
        <v>0.90069999999999995</v>
      </c>
    </row>
    <row r="658" spans="1:13" x14ac:dyDescent="0.25">
      <c r="A658" s="15" t="s">
        <v>1354</v>
      </c>
      <c r="B658" s="15" t="s">
        <v>2236</v>
      </c>
      <c r="C658" s="15" t="s">
        <v>403</v>
      </c>
      <c r="D658" s="61">
        <v>0.97840000000000005</v>
      </c>
      <c r="E658" s="15" t="s">
        <v>368</v>
      </c>
      <c r="F658" s="15" t="s">
        <v>276</v>
      </c>
      <c r="G658" s="61">
        <v>0.95590000000000008</v>
      </c>
      <c r="H658" s="15">
        <v>0.96250000000000002</v>
      </c>
      <c r="I658" s="16">
        <v>0.99029999999999996</v>
      </c>
      <c r="J658" s="16">
        <v>0.97440000000000004</v>
      </c>
      <c r="K658" s="16">
        <v>0.9708</v>
      </c>
      <c r="L658" s="16">
        <v>0.9820000000000001</v>
      </c>
      <c r="M658">
        <v>0.97209999999999996</v>
      </c>
    </row>
    <row r="659" spans="1:13" x14ac:dyDescent="0.25">
      <c r="A659" s="15" t="s">
        <v>1355</v>
      </c>
      <c r="B659" s="15" t="s">
        <v>2237</v>
      </c>
      <c r="C659" s="15" t="s">
        <v>404</v>
      </c>
      <c r="D659" s="61">
        <v>0.90990000000000004</v>
      </c>
      <c r="E659" s="15" t="s">
        <v>104</v>
      </c>
      <c r="F659" s="15" t="s">
        <v>105</v>
      </c>
      <c r="G659" s="61">
        <v>0.89560000000000006</v>
      </c>
      <c r="H659" s="15">
        <v>0.92430000000000001</v>
      </c>
      <c r="I659" s="16">
        <v>0.91849999999999998</v>
      </c>
      <c r="J659" s="16">
        <v>0.91339999999999999</v>
      </c>
      <c r="K659" s="16">
        <v>0.90310000000000001</v>
      </c>
      <c r="L659" s="16">
        <v>0.91760000000000008</v>
      </c>
      <c r="M659">
        <v>0.95199999999999996</v>
      </c>
    </row>
    <row r="660" spans="1:13" x14ac:dyDescent="0.25">
      <c r="A660" s="15" t="s">
        <v>1356</v>
      </c>
      <c r="B660" s="15" t="s">
        <v>1978</v>
      </c>
      <c r="C660" s="15" t="s">
        <v>250</v>
      </c>
      <c r="D660" s="61">
        <v>0.93679999999999997</v>
      </c>
      <c r="E660" s="15" t="s">
        <v>109</v>
      </c>
      <c r="F660" s="15" t="s">
        <v>110</v>
      </c>
      <c r="G660" s="61">
        <v>0.94640000000000002</v>
      </c>
      <c r="H660" s="15">
        <v>0.95020000000000004</v>
      </c>
      <c r="I660" s="16">
        <v>0.94930000000000003</v>
      </c>
      <c r="J660" s="16">
        <v>0.93370000000000009</v>
      </c>
      <c r="K660" s="16" t="s">
        <v>635</v>
      </c>
      <c r="L660" s="16" t="s">
        <v>635</v>
      </c>
      <c r="M660" t="s">
        <v>635</v>
      </c>
    </row>
    <row r="661" spans="1:13" x14ac:dyDescent="0.25">
      <c r="A661" s="15" t="s">
        <v>1357</v>
      </c>
      <c r="B661" s="15" t="s">
        <v>2238</v>
      </c>
      <c r="C661" s="15" t="s">
        <v>648</v>
      </c>
      <c r="D661" s="61">
        <v>1.1748000000000001</v>
      </c>
      <c r="E661" s="15" t="s">
        <v>204</v>
      </c>
      <c r="F661" s="15" t="s">
        <v>205</v>
      </c>
      <c r="G661" s="61">
        <v>1.2159</v>
      </c>
      <c r="H661" s="15">
        <v>1.1454</v>
      </c>
      <c r="I661" s="16">
        <v>1.1901999999999999</v>
      </c>
      <c r="J661" s="16">
        <v>1.1666000000000001</v>
      </c>
      <c r="K661" s="16">
        <v>1.222</v>
      </c>
      <c r="L661" s="16">
        <v>1.1887000000000001</v>
      </c>
      <c r="M661">
        <v>1.1507000000000001</v>
      </c>
    </row>
    <row r="662" spans="1:13" x14ac:dyDescent="0.25">
      <c r="A662" s="14" t="s">
        <v>1358</v>
      </c>
      <c r="B662" s="15" t="s">
        <v>2051</v>
      </c>
      <c r="C662" s="15" t="s">
        <v>238</v>
      </c>
      <c r="D662" s="61">
        <v>0.74009999999999998</v>
      </c>
      <c r="E662" s="15" t="s">
        <v>178</v>
      </c>
      <c r="F662" s="15" t="s">
        <v>179</v>
      </c>
      <c r="G662" s="61">
        <v>0.68190000000000006</v>
      </c>
      <c r="H662" s="15">
        <v>0.73319999999999996</v>
      </c>
      <c r="I662" s="16">
        <v>0.75880000000000003</v>
      </c>
      <c r="J662" s="16">
        <v>0.7248</v>
      </c>
      <c r="K662" s="16">
        <v>0.70790000000000008</v>
      </c>
      <c r="L662" s="16">
        <v>0.7369</v>
      </c>
      <c r="M662">
        <v>0.72909999999999997</v>
      </c>
    </row>
    <row r="663" spans="1:13" x14ac:dyDescent="0.25">
      <c r="A663" s="15" t="s">
        <v>1359</v>
      </c>
      <c r="B663" s="15" t="s">
        <v>2239</v>
      </c>
      <c r="C663" s="15" t="s">
        <v>405</v>
      </c>
      <c r="D663" s="61">
        <v>0.90839999999999999</v>
      </c>
      <c r="E663" s="15" t="s">
        <v>185</v>
      </c>
      <c r="F663" s="15" t="s">
        <v>186</v>
      </c>
      <c r="G663" s="61">
        <v>0.90080000000000005</v>
      </c>
      <c r="H663" s="15">
        <v>0.89870000000000005</v>
      </c>
      <c r="I663" s="16">
        <v>0.91010000000000002</v>
      </c>
      <c r="J663" s="16">
        <v>0.93680000000000008</v>
      </c>
      <c r="K663" s="16">
        <v>0.94700000000000006</v>
      </c>
      <c r="L663" s="16">
        <v>0.9457000000000001</v>
      </c>
      <c r="M663">
        <v>0.9456</v>
      </c>
    </row>
    <row r="664" spans="1:13" x14ac:dyDescent="0.25">
      <c r="A664" s="15" t="s">
        <v>1360</v>
      </c>
      <c r="B664" s="15" t="s">
        <v>2240</v>
      </c>
      <c r="C664" s="15" t="s">
        <v>406</v>
      </c>
      <c r="D664" s="61">
        <v>0.88300000000000001</v>
      </c>
      <c r="E664" s="15" t="s">
        <v>407</v>
      </c>
      <c r="F664" s="15" t="s">
        <v>408</v>
      </c>
      <c r="G664" s="61">
        <v>0.89380000000000004</v>
      </c>
      <c r="H664" s="15">
        <v>0.90310000000000001</v>
      </c>
      <c r="I664" s="16">
        <v>0.89100000000000001</v>
      </c>
      <c r="J664" s="16">
        <v>0.9074000000000001</v>
      </c>
      <c r="K664" s="16">
        <v>0.91880000000000006</v>
      </c>
      <c r="L664" s="16">
        <v>0.93090000000000006</v>
      </c>
      <c r="M664">
        <v>0.96250000000000002</v>
      </c>
    </row>
    <row r="665" spans="1:13" x14ac:dyDescent="0.25">
      <c r="A665" s="15" t="s">
        <v>1361</v>
      </c>
      <c r="B665" s="15" t="s">
        <v>2241</v>
      </c>
      <c r="C665" s="15" t="s">
        <v>2393</v>
      </c>
      <c r="D665" s="61">
        <v>0.98440000000000005</v>
      </c>
      <c r="E665" s="15" t="s">
        <v>101</v>
      </c>
      <c r="F665" s="15" t="s">
        <v>102</v>
      </c>
      <c r="G665" s="61">
        <v>0.97420000000000007</v>
      </c>
      <c r="H665" s="15">
        <v>0.98050000000000004</v>
      </c>
      <c r="I665" s="16">
        <v>0.99139999999999995</v>
      </c>
      <c r="J665" s="16">
        <v>0.97750000000000004</v>
      </c>
      <c r="K665" s="16">
        <v>0.98260000000000003</v>
      </c>
      <c r="L665" s="16">
        <v>0.98860000000000003</v>
      </c>
      <c r="M665">
        <v>1.0091000000000001</v>
      </c>
    </row>
    <row r="666" spans="1:13" x14ac:dyDescent="0.25">
      <c r="A666" s="15" t="s">
        <v>1362</v>
      </c>
      <c r="B666" s="15" t="s">
        <v>2196</v>
      </c>
      <c r="C666" s="15" t="s">
        <v>2382</v>
      </c>
      <c r="D666" s="61">
        <v>0.85009999999999997</v>
      </c>
      <c r="E666" s="15" t="s">
        <v>134</v>
      </c>
      <c r="F666" s="15" t="s">
        <v>135</v>
      </c>
      <c r="G666" s="61">
        <v>0.82480000000000009</v>
      </c>
      <c r="H666" s="15">
        <v>0.89580000000000004</v>
      </c>
      <c r="I666" s="16">
        <v>0.77429999999999999</v>
      </c>
      <c r="J666" s="16">
        <v>0.76560000000000006</v>
      </c>
      <c r="K666" s="16">
        <v>0.75900000000000001</v>
      </c>
      <c r="L666" s="16">
        <v>0.76700000000000002</v>
      </c>
      <c r="M666">
        <v>0.69589999999999996</v>
      </c>
    </row>
    <row r="667" spans="1:13" x14ac:dyDescent="0.25">
      <c r="A667" s="15" t="s">
        <v>1363</v>
      </c>
      <c r="B667" s="15" t="s">
        <v>1956</v>
      </c>
      <c r="C667" s="15" t="s">
        <v>650</v>
      </c>
      <c r="D667" s="61">
        <v>0.35759999999999997</v>
      </c>
      <c r="E667" s="15" t="s">
        <v>106</v>
      </c>
      <c r="F667" s="15" t="s">
        <v>107</v>
      </c>
      <c r="G667" s="61">
        <v>0.37190000000000001</v>
      </c>
      <c r="H667" s="15">
        <v>0.3911</v>
      </c>
      <c r="I667" s="16">
        <v>0.39489999999999997</v>
      </c>
      <c r="J667" s="16">
        <v>0.4047</v>
      </c>
      <c r="K667" s="16">
        <v>0.41860000000000003</v>
      </c>
      <c r="L667" s="16">
        <v>0.4168</v>
      </c>
      <c r="M667">
        <v>0.42670000000000002</v>
      </c>
    </row>
    <row r="668" spans="1:13" x14ac:dyDescent="0.25">
      <c r="A668" s="15" t="s">
        <v>1364</v>
      </c>
      <c r="B668" s="15" t="s">
        <v>2115</v>
      </c>
      <c r="C668" s="15" t="s">
        <v>303</v>
      </c>
      <c r="D668" s="61">
        <v>0.70509999999999995</v>
      </c>
      <c r="E668" s="15" t="s">
        <v>174</v>
      </c>
      <c r="F668" s="15" t="s">
        <v>175</v>
      </c>
      <c r="G668" s="61">
        <v>0.66139999999999999</v>
      </c>
      <c r="H668" s="15">
        <v>0.6593</v>
      </c>
      <c r="I668" s="16">
        <v>0.64529999999999998</v>
      </c>
      <c r="J668" s="16">
        <v>0.64129999999999998</v>
      </c>
      <c r="K668" s="16">
        <v>0.65629999999999999</v>
      </c>
      <c r="L668" s="16">
        <v>0.67349999999999999</v>
      </c>
      <c r="M668">
        <v>0.69110000000000005</v>
      </c>
    </row>
    <row r="669" spans="1:13" x14ac:dyDescent="0.25">
      <c r="A669" s="15" t="s">
        <v>1365</v>
      </c>
      <c r="B669" s="15" t="s">
        <v>1972</v>
      </c>
      <c r="C669" s="15" t="s">
        <v>2343</v>
      </c>
      <c r="D669" s="61">
        <v>0.88319999999999999</v>
      </c>
      <c r="E669" s="15" t="s">
        <v>109</v>
      </c>
      <c r="F669" s="15" t="s">
        <v>110</v>
      </c>
      <c r="G669" s="61">
        <v>0.88970000000000005</v>
      </c>
      <c r="H669" s="15">
        <v>0.86939999999999995</v>
      </c>
      <c r="I669" s="16">
        <v>0.88390000000000002</v>
      </c>
      <c r="J669" s="16">
        <v>0.89860000000000007</v>
      </c>
      <c r="K669" s="16">
        <v>0.88870000000000005</v>
      </c>
      <c r="L669" s="16">
        <v>0.8973000000000001</v>
      </c>
      <c r="M669">
        <v>0.92430000000000001</v>
      </c>
    </row>
    <row r="670" spans="1:13" x14ac:dyDescent="0.25">
      <c r="A670" s="14" t="s">
        <v>1366</v>
      </c>
      <c r="B670" s="15" t="s">
        <v>2242</v>
      </c>
      <c r="C670" s="15" t="s">
        <v>409</v>
      </c>
      <c r="D670" s="61">
        <v>0.72289999999999999</v>
      </c>
      <c r="E670" s="15" t="s">
        <v>174</v>
      </c>
      <c r="F670" s="15" t="s">
        <v>175</v>
      </c>
      <c r="G670" s="61">
        <v>0.67220000000000002</v>
      </c>
      <c r="H670" s="15">
        <v>0.68110000000000004</v>
      </c>
      <c r="I670" s="16">
        <v>0.67479999999999996</v>
      </c>
      <c r="J670" s="16">
        <v>0.68590000000000007</v>
      </c>
      <c r="K670" s="16">
        <v>0.66100000000000003</v>
      </c>
      <c r="L670" s="16">
        <v>0.66420000000000001</v>
      </c>
      <c r="M670">
        <v>0.68830000000000002</v>
      </c>
    </row>
    <row r="671" spans="1:13" x14ac:dyDescent="0.25">
      <c r="A671" s="15" t="s">
        <v>1367</v>
      </c>
      <c r="B671" s="15" t="s">
        <v>2042</v>
      </c>
      <c r="C671" s="15" t="s">
        <v>231</v>
      </c>
      <c r="D671" s="61">
        <v>0.82479999999999998</v>
      </c>
      <c r="E671" s="15" t="s">
        <v>134</v>
      </c>
      <c r="F671" s="15" t="s">
        <v>135</v>
      </c>
      <c r="G671" s="61">
        <v>0.84200000000000008</v>
      </c>
      <c r="H671" s="15">
        <v>0.83320000000000005</v>
      </c>
      <c r="I671" s="16">
        <v>0.84819999999999995</v>
      </c>
      <c r="J671" s="16">
        <v>0.85050000000000003</v>
      </c>
      <c r="K671" s="16">
        <v>0.84320000000000006</v>
      </c>
      <c r="L671" s="16">
        <v>0.84340000000000004</v>
      </c>
      <c r="M671">
        <v>0.8589</v>
      </c>
    </row>
    <row r="672" spans="1:13" x14ac:dyDescent="0.25">
      <c r="A672" s="15" t="s">
        <v>1368</v>
      </c>
      <c r="B672" s="15" t="s">
        <v>2042</v>
      </c>
      <c r="C672" s="15" t="s">
        <v>231</v>
      </c>
      <c r="D672" s="61">
        <v>0.82479999999999998</v>
      </c>
      <c r="E672" s="15" t="s">
        <v>137</v>
      </c>
      <c r="F672" s="15" t="s">
        <v>138</v>
      </c>
      <c r="G672" s="61">
        <v>0.84200000000000008</v>
      </c>
      <c r="H672" s="15">
        <v>0.83320000000000005</v>
      </c>
      <c r="I672" s="16">
        <v>0.84819999999999995</v>
      </c>
      <c r="J672" s="16">
        <v>0.85050000000000003</v>
      </c>
      <c r="K672" s="16">
        <v>0.84320000000000006</v>
      </c>
      <c r="L672" s="16">
        <v>0.84340000000000004</v>
      </c>
      <c r="M672">
        <v>0.8589</v>
      </c>
    </row>
    <row r="673" spans="1:13" x14ac:dyDescent="0.25">
      <c r="A673" s="15" t="s">
        <v>1369</v>
      </c>
      <c r="B673" s="15" t="s">
        <v>1965</v>
      </c>
      <c r="C673" s="15" t="s">
        <v>129</v>
      </c>
      <c r="D673" s="61">
        <v>0.83609999999999995</v>
      </c>
      <c r="E673" s="15" t="s">
        <v>104</v>
      </c>
      <c r="F673" s="15" t="s">
        <v>105</v>
      </c>
      <c r="G673" s="61">
        <v>0.82440000000000002</v>
      </c>
      <c r="H673" s="15">
        <v>0.84240000000000004</v>
      </c>
      <c r="I673" s="16">
        <v>0.8347</v>
      </c>
      <c r="J673" s="16">
        <v>0.84960000000000002</v>
      </c>
      <c r="K673" s="16">
        <v>0.85630000000000006</v>
      </c>
      <c r="L673" s="16">
        <v>0.85130000000000006</v>
      </c>
      <c r="M673">
        <v>0.87539999999999996</v>
      </c>
    </row>
    <row r="674" spans="1:13" x14ac:dyDescent="0.25">
      <c r="A674" s="15" t="s">
        <v>1370</v>
      </c>
      <c r="B674" s="15" t="s">
        <v>1977</v>
      </c>
      <c r="C674" s="15" t="s">
        <v>155</v>
      </c>
      <c r="D674" s="61">
        <v>1.0563</v>
      </c>
      <c r="E674" s="15" t="s">
        <v>199</v>
      </c>
      <c r="F674" s="15" t="s">
        <v>157</v>
      </c>
      <c r="G674" s="61">
        <v>1.0647</v>
      </c>
      <c r="H674" s="15">
        <v>1.0754999999999999</v>
      </c>
      <c r="I674" s="16">
        <v>1.0959000000000001</v>
      </c>
      <c r="J674" s="16">
        <v>1.1091</v>
      </c>
      <c r="K674" s="16">
        <v>1.1356000000000002</v>
      </c>
      <c r="L674" s="16">
        <v>1.1206</v>
      </c>
      <c r="M674">
        <v>1.1294999999999999</v>
      </c>
    </row>
    <row r="675" spans="1:13" x14ac:dyDescent="0.25">
      <c r="A675" s="15" t="s">
        <v>1371</v>
      </c>
      <c r="B675" s="15" t="s">
        <v>2002</v>
      </c>
      <c r="C675" s="15" t="s">
        <v>188</v>
      </c>
      <c r="D675" s="61">
        <v>0.92510000000000003</v>
      </c>
      <c r="E675" s="15" t="s">
        <v>148</v>
      </c>
      <c r="F675" s="15" t="s">
        <v>149</v>
      </c>
      <c r="G675" s="61">
        <v>0.91390000000000005</v>
      </c>
      <c r="H675" s="15">
        <v>0.91879999999999995</v>
      </c>
      <c r="I675" s="16">
        <v>0.92369999999999997</v>
      </c>
      <c r="J675" s="16">
        <v>0.91250000000000009</v>
      </c>
      <c r="K675" s="16">
        <v>0.93510000000000004</v>
      </c>
      <c r="L675" s="16">
        <v>0.92800000000000005</v>
      </c>
      <c r="M675">
        <v>0.92589999999999995</v>
      </c>
    </row>
    <row r="676" spans="1:13" x14ac:dyDescent="0.25">
      <c r="A676" s="15" t="s">
        <v>1372</v>
      </c>
      <c r="B676" s="15" t="s">
        <v>2243</v>
      </c>
      <c r="C676" s="15" t="s">
        <v>410</v>
      </c>
      <c r="D676" s="61">
        <v>1.0015000000000001</v>
      </c>
      <c r="E676" s="15" t="s">
        <v>104</v>
      </c>
      <c r="F676" s="15" t="s">
        <v>105</v>
      </c>
      <c r="G676" s="61">
        <v>1.0375000000000001</v>
      </c>
      <c r="H676" s="15">
        <v>0.98070000000000002</v>
      </c>
      <c r="I676" s="16">
        <v>0.97309999999999997</v>
      </c>
      <c r="J676" s="16">
        <v>0.97970000000000002</v>
      </c>
      <c r="K676" s="16">
        <v>0.9335</v>
      </c>
      <c r="L676" s="16">
        <v>0.94420000000000004</v>
      </c>
      <c r="M676">
        <v>0.85660000000000003</v>
      </c>
    </row>
    <row r="677" spans="1:13" x14ac:dyDescent="0.25">
      <c r="A677" s="15" t="s">
        <v>1373</v>
      </c>
      <c r="B677" s="15" t="s">
        <v>2244</v>
      </c>
      <c r="C677" s="15" t="s">
        <v>411</v>
      </c>
      <c r="D677" s="61">
        <v>0.67469999999999997</v>
      </c>
      <c r="E677" s="15" t="s">
        <v>174</v>
      </c>
      <c r="F677" s="15" t="s">
        <v>175</v>
      </c>
      <c r="G677" s="61">
        <v>0.67970000000000008</v>
      </c>
      <c r="H677" s="15">
        <v>0.68220000000000003</v>
      </c>
      <c r="I677" s="16">
        <v>0.71040000000000003</v>
      </c>
      <c r="J677" s="16">
        <v>0.6996</v>
      </c>
      <c r="K677" s="16">
        <v>0.67820000000000003</v>
      </c>
      <c r="L677" s="16">
        <v>0.751</v>
      </c>
      <c r="M677">
        <v>0.74519999999999997</v>
      </c>
    </row>
    <row r="678" spans="1:13" x14ac:dyDescent="0.25">
      <c r="A678" s="15" t="s">
        <v>1374</v>
      </c>
      <c r="B678" s="15" t="s">
        <v>2245</v>
      </c>
      <c r="C678" s="15" t="s">
        <v>412</v>
      </c>
      <c r="D678" s="61">
        <v>0.90749999999999997</v>
      </c>
      <c r="E678" s="15" t="s">
        <v>112</v>
      </c>
      <c r="F678" s="15" t="s">
        <v>113</v>
      </c>
      <c r="G678" s="61">
        <v>0.92020000000000002</v>
      </c>
      <c r="H678" s="15">
        <v>0.90559999999999996</v>
      </c>
      <c r="I678" s="16">
        <v>0.92259999999999998</v>
      </c>
      <c r="J678" s="16">
        <v>0.90990000000000004</v>
      </c>
      <c r="K678" s="16">
        <v>0.93030000000000002</v>
      </c>
      <c r="L678" s="16">
        <v>0.91750000000000009</v>
      </c>
      <c r="M678">
        <v>0.90580000000000005</v>
      </c>
    </row>
    <row r="679" spans="1:13" x14ac:dyDescent="0.25">
      <c r="A679" s="15" t="s">
        <v>1375</v>
      </c>
      <c r="B679" s="15" t="s">
        <v>2144</v>
      </c>
      <c r="C679" s="15" t="s">
        <v>177</v>
      </c>
      <c r="D679" s="61">
        <v>1.0004</v>
      </c>
      <c r="E679" s="15" t="s">
        <v>178</v>
      </c>
      <c r="F679" s="15" t="s">
        <v>179</v>
      </c>
      <c r="G679" s="61">
        <v>0.92880000000000007</v>
      </c>
      <c r="H679" s="15">
        <v>0.86270000000000002</v>
      </c>
      <c r="I679" s="16">
        <v>0.85450000000000004</v>
      </c>
      <c r="J679" s="16">
        <v>0.8206</v>
      </c>
      <c r="K679" s="16">
        <v>0.80700000000000005</v>
      </c>
      <c r="L679" s="16">
        <v>0.86150000000000004</v>
      </c>
      <c r="M679">
        <v>0.88629999999999998</v>
      </c>
    </row>
    <row r="680" spans="1:13" x14ac:dyDescent="0.25">
      <c r="A680" s="15" t="s">
        <v>1376</v>
      </c>
      <c r="B680" s="15" t="s">
        <v>2015</v>
      </c>
      <c r="C680" s="15" t="s">
        <v>2354</v>
      </c>
      <c r="D680" s="61">
        <v>0.83540000000000003</v>
      </c>
      <c r="E680" s="15" t="s">
        <v>185</v>
      </c>
      <c r="F680" s="15" t="s">
        <v>186</v>
      </c>
      <c r="G680" s="61" t="s">
        <v>2420</v>
      </c>
      <c r="H680" s="15" t="e">
        <v>#N/A</v>
      </c>
      <c r="I680" s="16" t="e">
        <v>#N/A</v>
      </c>
      <c r="J680" s="16" t="e">
        <v>#N/A</v>
      </c>
      <c r="K680" s="16" t="e">
        <v>#N/A</v>
      </c>
      <c r="L680" s="16" t="e">
        <v>#N/A</v>
      </c>
      <c r="M680" t="e">
        <v>#N/A</v>
      </c>
    </row>
    <row r="681" spans="1:13" x14ac:dyDescent="0.25">
      <c r="A681" s="15" t="s">
        <v>1377</v>
      </c>
      <c r="B681" s="15" t="s">
        <v>2080</v>
      </c>
      <c r="C681" s="15" t="s">
        <v>267</v>
      </c>
      <c r="D681" s="61">
        <v>1.0313000000000001</v>
      </c>
      <c r="E681" s="15" t="s">
        <v>104</v>
      </c>
      <c r="F681" s="15" t="s">
        <v>105</v>
      </c>
      <c r="G681" s="61">
        <v>0.9456</v>
      </c>
      <c r="H681" s="15">
        <v>0.94889999999999997</v>
      </c>
      <c r="I681" s="16">
        <v>0.95509999999999995</v>
      </c>
      <c r="J681" s="16">
        <v>0.95010000000000006</v>
      </c>
      <c r="K681" s="16">
        <v>0.94700000000000006</v>
      </c>
      <c r="L681" s="16">
        <v>0.9235000000000001</v>
      </c>
      <c r="M681">
        <v>0.92369999999999997</v>
      </c>
    </row>
    <row r="682" spans="1:13" x14ac:dyDescent="0.25">
      <c r="A682" s="15" t="s">
        <v>1378</v>
      </c>
      <c r="B682" s="15" t="s">
        <v>2173</v>
      </c>
      <c r="C682" s="15" t="s">
        <v>353</v>
      </c>
      <c r="D682" s="61">
        <v>0.76049999999999995</v>
      </c>
      <c r="E682" s="15" t="s">
        <v>112</v>
      </c>
      <c r="F682" s="15" t="s">
        <v>113</v>
      </c>
      <c r="G682" s="61">
        <v>0.79480000000000006</v>
      </c>
      <c r="H682" s="15">
        <v>0.82379999999999998</v>
      </c>
      <c r="I682" s="16">
        <v>0.82220000000000004</v>
      </c>
      <c r="J682" s="16">
        <v>0.81890000000000007</v>
      </c>
      <c r="K682" s="16">
        <v>0.80970000000000009</v>
      </c>
      <c r="L682" s="16">
        <v>0.83250000000000002</v>
      </c>
      <c r="M682">
        <v>0.82879999999999998</v>
      </c>
    </row>
    <row r="683" spans="1:13" x14ac:dyDescent="0.25">
      <c r="A683" s="15" t="s">
        <v>1379</v>
      </c>
      <c r="B683" s="15" t="s">
        <v>1958</v>
      </c>
      <c r="C683" s="15" t="s">
        <v>111</v>
      </c>
      <c r="D683" s="61">
        <v>0.94640000000000002</v>
      </c>
      <c r="E683" s="15" t="s">
        <v>112</v>
      </c>
      <c r="F683" s="15" t="s">
        <v>113</v>
      </c>
      <c r="G683" s="61">
        <v>0.86030000000000006</v>
      </c>
      <c r="H683" s="15">
        <v>0.85850000000000004</v>
      </c>
      <c r="I683" s="16">
        <v>0.89139999999999997</v>
      </c>
      <c r="J683" s="16">
        <v>0.90210000000000001</v>
      </c>
      <c r="K683" s="16">
        <v>0.9194</v>
      </c>
      <c r="L683" s="16">
        <v>0.92270000000000008</v>
      </c>
      <c r="M683">
        <v>0.90710000000000002</v>
      </c>
    </row>
    <row r="684" spans="1:13" x14ac:dyDescent="0.25">
      <c r="A684" s="15" t="s">
        <v>1380</v>
      </c>
      <c r="B684" s="15" t="s">
        <v>2049</v>
      </c>
      <c r="C684" s="15" t="s">
        <v>2358</v>
      </c>
      <c r="D684" s="61">
        <v>0.748</v>
      </c>
      <c r="E684" s="15" t="s">
        <v>265</v>
      </c>
      <c r="F684" s="15" t="s">
        <v>266</v>
      </c>
      <c r="G684" s="61" t="s">
        <v>2420</v>
      </c>
      <c r="H684" s="15" t="e">
        <v>#N/A</v>
      </c>
      <c r="I684" s="16" t="e">
        <v>#N/A</v>
      </c>
      <c r="J684" s="16" t="e">
        <v>#N/A</v>
      </c>
      <c r="K684" s="16" t="e">
        <v>#N/A</v>
      </c>
      <c r="L684" s="16" t="e">
        <v>#N/A</v>
      </c>
      <c r="M684" t="e">
        <v>#N/A</v>
      </c>
    </row>
    <row r="685" spans="1:13" x14ac:dyDescent="0.25">
      <c r="A685" s="15" t="s">
        <v>1381</v>
      </c>
      <c r="B685" s="15" t="s">
        <v>2068</v>
      </c>
      <c r="C685" s="15" t="s">
        <v>254</v>
      </c>
      <c r="D685" s="61">
        <v>0.85860000000000003</v>
      </c>
      <c r="E685" s="15" t="s">
        <v>109</v>
      </c>
      <c r="F685" s="15" t="s">
        <v>110</v>
      </c>
      <c r="G685" s="61">
        <v>0.85650000000000004</v>
      </c>
      <c r="H685" s="15">
        <v>0.8196</v>
      </c>
      <c r="I685" s="16">
        <v>0.86240000000000006</v>
      </c>
      <c r="J685" s="16">
        <v>0.84560000000000002</v>
      </c>
      <c r="K685" s="16">
        <v>0.84750000000000003</v>
      </c>
      <c r="L685" s="16">
        <v>0.8296</v>
      </c>
      <c r="M685">
        <v>0.82879999999999998</v>
      </c>
    </row>
    <row r="686" spans="1:13" x14ac:dyDescent="0.25">
      <c r="A686" s="15" t="s">
        <v>1382</v>
      </c>
      <c r="B686" s="15" t="s">
        <v>2246</v>
      </c>
      <c r="C686" s="15" t="s">
        <v>2394</v>
      </c>
      <c r="D686" s="61">
        <v>0.88100000000000001</v>
      </c>
      <c r="E686" s="15" t="s">
        <v>178</v>
      </c>
      <c r="F686" s="15" t="s">
        <v>179</v>
      </c>
      <c r="G686" s="61">
        <v>0.86219999999999997</v>
      </c>
      <c r="H686" s="15">
        <v>0.85419999999999996</v>
      </c>
      <c r="I686" s="16">
        <v>0.85389999999999999</v>
      </c>
      <c r="J686" s="16">
        <v>0.83750000000000002</v>
      </c>
      <c r="K686" s="16">
        <v>0.83215714285714293</v>
      </c>
      <c r="L686" s="16">
        <v>0.84532857142857154</v>
      </c>
      <c r="M686">
        <v>0.84719999999999995</v>
      </c>
    </row>
    <row r="687" spans="1:13" x14ac:dyDescent="0.25">
      <c r="A687" s="15" t="s">
        <v>1383</v>
      </c>
      <c r="B687" s="15" t="s">
        <v>1990</v>
      </c>
      <c r="C687" s="15" t="s">
        <v>2346</v>
      </c>
      <c r="D687" s="61">
        <v>1.0188999999999999</v>
      </c>
      <c r="E687" s="15" t="s">
        <v>159</v>
      </c>
      <c r="F687" s="15" t="s">
        <v>160</v>
      </c>
      <c r="G687" s="61">
        <v>1.0026000000000002</v>
      </c>
      <c r="H687" s="15">
        <v>0.99939999999999996</v>
      </c>
      <c r="I687" s="16">
        <v>0.99250000000000005</v>
      </c>
      <c r="J687" s="16">
        <v>1.0049000000000001</v>
      </c>
      <c r="K687" s="16">
        <v>1.0018</v>
      </c>
      <c r="L687" s="16">
        <v>0.98120000000000007</v>
      </c>
      <c r="M687">
        <v>0.97499999999999998</v>
      </c>
    </row>
    <row r="688" spans="1:13" x14ac:dyDescent="0.25">
      <c r="A688" s="15" t="s">
        <v>1384</v>
      </c>
      <c r="B688" s="15" t="s">
        <v>2140</v>
      </c>
      <c r="C688" s="15" t="s">
        <v>327</v>
      </c>
      <c r="D688" s="61">
        <v>0.94710000000000005</v>
      </c>
      <c r="E688" s="15" t="s">
        <v>137</v>
      </c>
      <c r="F688" s="15" t="s">
        <v>138</v>
      </c>
      <c r="G688" s="61">
        <v>0.9486</v>
      </c>
      <c r="H688" s="15">
        <v>0.94710000000000005</v>
      </c>
      <c r="I688" s="16">
        <v>0.94689999999999996</v>
      </c>
      <c r="J688" s="16">
        <v>0.9536</v>
      </c>
      <c r="K688" s="16">
        <v>0.9457000000000001</v>
      </c>
      <c r="L688" s="16">
        <v>0.96790000000000009</v>
      </c>
      <c r="M688">
        <v>0.97919999999999996</v>
      </c>
    </row>
    <row r="689" spans="1:13" x14ac:dyDescent="0.25">
      <c r="A689" s="15" t="s">
        <v>1385</v>
      </c>
      <c r="B689" s="15" t="s">
        <v>2247</v>
      </c>
      <c r="C689" s="15" t="s">
        <v>413</v>
      </c>
      <c r="D689" s="61">
        <v>0.80859999999999999</v>
      </c>
      <c r="E689" s="15" t="s">
        <v>174</v>
      </c>
      <c r="F689" s="15" t="s">
        <v>175</v>
      </c>
      <c r="G689" s="61">
        <v>0.7984</v>
      </c>
      <c r="H689" s="15">
        <v>0.80410000000000004</v>
      </c>
      <c r="I689" s="16">
        <v>0.80549999999999999</v>
      </c>
      <c r="J689" s="16">
        <v>0.8175</v>
      </c>
      <c r="K689" s="16">
        <v>0.80990000000000006</v>
      </c>
      <c r="L689" s="16">
        <v>0.79150000000000009</v>
      </c>
      <c r="M689">
        <v>0.79979999999999996</v>
      </c>
    </row>
    <row r="690" spans="1:13" x14ac:dyDescent="0.25">
      <c r="A690" s="15" t="s">
        <v>1386</v>
      </c>
      <c r="B690" s="15" t="s">
        <v>1957</v>
      </c>
      <c r="C690" s="15" t="s">
        <v>108</v>
      </c>
      <c r="D690" s="61">
        <v>0.80159999999999998</v>
      </c>
      <c r="E690" s="15" t="s">
        <v>178</v>
      </c>
      <c r="F690" s="15" t="s">
        <v>179</v>
      </c>
      <c r="G690" s="61">
        <v>0.8357</v>
      </c>
      <c r="H690" s="15">
        <v>0.85309999999999997</v>
      </c>
      <c r="I690" s="16">
        <v>0.86309999999999998</v>
      </c>
      <c r="J690" s="16">
        <v>0.86530000000000007</v>
      </c>
      <c r="K690" s="16">
        <v>0.88260000000000005</v>
      </c>
      <c r="L690" s="16">
        <v>0.88100000000000001</v>
      </c>
      <c r="M690">
        <v>0.90549999999999997</v>
      </c>
    </row>
    <row r="691" spans="1:13" x14ac:dyDescent="0.25">
      <c r="A691" s="15" t="s">
        <v>1387</v>
      </c>
      <c r="B691" s="15" t="s">
        <v>2028</v>
      </c>
      <c r="C691" s="15" t="s">
        <v>218</v>
      </c>
      <c r="D691" s="61">
        <v>0.95620000000000005</v>
      </c>
      <c r="E691" s="15" t="s">
        <v>192</v>
      </c>
      <c r="F691" s="15" t="s">
        <v>149</v>
      </c>
      <c r="G691" s="61">
        <v>0.94520000000000004</v>
      </c>
      <c r="H691" s="15">
        <v>0.95169999999999999</v>
      </c>
      <c r="I691" s="16">
        <v>0.95830000000000004</v>
      </c>
      <c r="J691" s="16">
        <v>0.93170000000000008</v>
      </c>
      <c r="K691" s="16">
        <v>0.93890000000000007</v>
      </c>
      <c r="L691" s="16">
        <v>0.92720000000000002</v>
      </c>
      <c r="M691">
        <v>0.92269999999999996</v>
      </c>
    </row>
    <row r="692" spans="1:13" x14ac:dyDescent="0.25">
      <c r="A692" s="15" t="s">
        <v>1388</v>
      </c>
      <c r="B692" s="15" t="s">
        <v>1978</v>
      </c>
      <c r="C692" s="15" t="s">
        <v>250</v>
      </c>
      <c r="D692" s="61">
        <v>0.93679999999999997</v>
      </c>
      <c r="E692" s="15" t="s">
        <v>115</v>
      </c>
      <c r="F692" s="15" t="s">
        <v>116</v>
      </c>
      <c r="G692" s="61">
        <v>0.94640000000000002</v>
      </c>
      <c r="H692" s="15">
        <v>0.95020000000000004</v>
      </c>
      <c r="I692" s="16">
        <v>0.94930000000000003</v>
      </c>
      <c r="J692" s="16">
        <v>0.93370000000000009</v>
      </c>
      <c r="K692" s="16" t="s">
        <v>635</v>
      </c>
      <c r="L692" s="16" t="s">
        <v>635</v>
      </c>
      <c r="M692" t="s">
        <v>635</v>
      </c>
    </row>
    <row r="693" spans="1:13" x14ac:dyDescent="0.25">
      <c r="A693" s="15" t="s">
        <v>1389</v>
      </c>
      <c r="B693" s="15" t="s">
        <v>2076</v>
      </c>
      <c r="C693" s="15" t="s">
        <v>260</v>
      </c>
      <c r="D693" s="61">
        <v>0.89659999999999995</v>
      </c>
      <c r="E693" s="15" t="s">
        <v>261</v>
      </c>
      <c r="F693" s="15" t="s">
        <v>262</v>
      </c>
      <c r="G693" s="61">
        <v>0.88550000000000006</v>
      </c>
      <c r="H693" s="15">
        <v>0.87090000000000001</v>
      </c>
      <c r="I693" s="16">
        <v>0.87829999999999997</v>
      </c>
      <c r="J693" s="16">
        <v>0.89440000000000008</v>
      </c>
      <c r="K693" s="16">
        <v>0.89</v>
      </c>
      <c r="L693" s="16">
        <v>0.90200000000000002</v>
      </c>
      <c r="M693">
        <v>0.90980000000000005</v>
      </c>
    </row>
    <row r="694" spans="1:13" x14ac:dyDescent="0.25">
      <c r="A694" s="15" t="s">
        <v>1390</v>
      </c>
      <c r="B694" s="15" t="s">
        <v>2248</v>
      </c>
      <c r="C694" s="15" t="s">
        <v>2395</v>
      </c>
      <c r="D694" s="61">
        <v>0.78849999999999998</v>
      </c>
      <c r="E694" s="15" t="s">
        <v>318</v>
      </c>
      <c r="F694" s="15" t="s">
        <v>276</v>
      </c>
      <c r="G694" s="61">
        <v>0.80610000000000004</v>
      </c>
      <c r="H694" s="15">
        <v>0.81899999999999995</v>
      </c>
      <c r="I694" s="16">
        <v>0.80720000000000003</v>
      </c>
      <c r="J694" s="16">
        <v>0.80780000000000007</v>
      </c>
      <c r="K694" s="16">
        <v>0.79090000000000005</v>
      </c>
      <c r="L694" s="16">
        <v>0.82590000000000008</v>
      </c>
      <c r="M694">
        <v>0.81840000000000002</v>
      </c>
    </row>
    <row r="695" spans="1:13" x14ac:dyDescent="0.25">
      <c r="A695" s="15" t="s">
        <v>1391</v>
      </c>
      <c r="B695" s="15" t="s">
        <v>2009</v>
      </c>
      <c r="C695" s="15" t="s">
        <v>195</v>
      </c>
      <c r="D695" s="61">
        <v>0.84830000000000005</v>
      </c>
      <c r="E695" s="15" t="s">
        <v>196</v>
      </c>
      <c r="F695" s="15" t="s">
        <v>197</v>
      </c>
      <c r="G695" s="61">
        <v>0.86699999999999999</v>
      </c>
      <c r="H695" s="15">
        <v>0.86209999999999998</v>
      </c>
      <c r="I695" s="16">
        <v>0.86560000000000004</v>
      </c>
      <c r="J695" s="16">
        <v>0.86240000000000006</v>
      </c>
      <c r="K695" s="16">
        <v>0.871</v>
      </c>
      <c r="L695" s="16">
        <v>0.86530000000000007</v>
      </c>
      <c r="M695">
        <v>0.87329999999999997</v>
      </c>
    </row>
    <row r="696" spans="1:13" x14ac:dyDescent="0.25">
      <c r="A696" s="15" t="s">
        <v>1392</v>
      </c>
      <c r="B696" s="15" t="s">
        <v>2002</v>
      </c>
      <c r="C696" s="15" t="s">
        <v>188</v>
      </c>
      <c r="D696" s="61">
        <v>0.92510000000000003</v>
      </c>
      <c r="E696" s="15" t="s">
        <v>148</v>
      </c>
      <c r="F696" s="15" t="s">
        <v>149</v>
      </c>
      <c r="G696" s="61">
        <v>0.91390000000000005</v>
      </c>
      <c r="H696" s="15">
        <v>0.91879999999999995</v>
      </c>
      <c r="I696" s="16">
        <v>0.92369999999999997</v>
      </c>
      <c r="J696" s="16">
        <v>0.91250000000000009</v>
      </c>
      <c r="K696" s="16">
        <v>0.93510000000000004</v>
      </c>
      <c r="L696" s="16">
        <v>0.92800000000000005</v>
      </c>
      <c r="M696">
        <v>0.92589999999999995</v>
      </c>
    </row>
    <row r="697" spans="1:13" x14ac:dyDescent="0.25">
      <c r="A697" s="15" t="s">
        <v>1393</v>
      </c>
      <c r="B697" s="15" t="s">
        <v>2249</v>
      </c>
      <c r="C697" s="15" t="s">
        <v>2396</v>
      </c>
      <c r="D697" s="61">
        <v>1.0458000000000001</v>
      </c>
      <c r="E697" s="15" t="s">
        <v>204</v>
      </c>
      <c r="F697" s="15" t="s">
        <v>205</v>
      </c>
      <c r="G697" s="61">
        <v>1.0885</v>
      </c>
      <c r="H697" s="15">
        <v>1.0720000000000001</v>
      </c>
      <c r="I697" s="16">
        <v>1.0720000000000001</v>
      </c>
      <c r="J697" s="16">
        <v>1.0691000000000002</v>
      </c>
      <c r="K697" s="16">
        <v>1.0831</v>
      </c>
      <c r="L697" s="16">
        <v>1.089</v>
      </c>
      <c r="M697">
        <v>1.0826</v>
      </c>
    </row>
    <row r="698" spans="1:13" x14ac:dyDescent="0.25">
      <c r="A698" s="15" t="s">
        <v>1394</v>
      </c>
      <c r="B698" s="15" t="s">
        <v>2041</v>
      </c>
      <c r="C698" s="15" t="s">
        <v>228</v>
      </c>
      <c r="D698" s="61">
        <v>0.99729999999999996</v>
      </c>
      <c r="E698" s="15" t="s">
        <v>201</v>
      </c>
      <c r="F698" s="15" t="s">
        <v>193</v>
      </c>
      <c r="G698" s="61">
        <v>0.89760000000000006</v>
      </c>
      <c r="H698" s="15">
        <v>0.89239999999999997</v>
      </c>
      <c r="I698" s="16">
        <v>0.83809999999999996</v>
      </c>
      <c r="J698" s="16">
        <v>0.85580000000000001</v>
      </c>
      <c r="K698" s="16">
        <v>0.85400000000000009</v>
      </c>
      <c r="L698" s="16">
        <v>0.89160000000000006</v>
      </c>
      <c r="M698">
        <v>0.83050000000000002</v>
      </c>
    </row>
    <row r="699" spans="1:13" x14ac:dyDescent="0.25">
      <c r="A699" s="14" t="s">
        <v>1395</v>
      </c>
      <c r="B699" s="15" t="s">
        <v>1994</v>
      </c>
      <c r="C699" s="15" t="s">
        <v>2347</v>
      </c>
      <c r="D699" s="61">
        <v>0.85719999999999996</v>
      </c>
      <c r="E699" s="15" t="s">
        <v>134</v>
      </c>
      <c r="F699" s="15" t="s">
        <v>135</v>
      </c>
      <c r="G699" s="61" t="s">
        <v>2420</v>
      </c>
      <c r="H699" s="15" t="e">
        <v>#N/A</v>
      </c>
      <c r="I699" s="16" t="e">
        <v>#N/A</v>
      </c>
      <c r="J699" s="16" t="e">
        <v>#N/A</v>
      </c>
      <c r="K699" s="16" t="e">
        <v>#N/A</v>
      </c>
      <c r="L699" s="16" t="e">
        <v>#N/A</v>
      </c>
      <c r="M699" t="e">
        <v>#N/A</v>
      </c>
    </row>
    <row r="700" spans="1:13" x14ac:dyDescent="0.25">
      <c r="A700" s="15" t="s">
        <v>1396</v>
      </c>
      <c r="B700" s="15" t="s">
        <v>1984</v>
      </c>
      <c r="C700" s="15" t="s">
        <v>165</v>
      </c>
      <c r="D700" s="61">
        <v>0.83750000000000002</v>
      </c>
      <c r="E700" s="15" t="s">
        <v>96</v>
      </c>
      <c r="F700" s="15" t="s">
        <v>97</v>
      </c>
      <c r="G700" s="61">
        <v>0.81620000000000004</v>
      </c>
      <c r="H700" s="15">
        <v>0.78800000000000003</v>
      </c>
      <c r="I700" s="16">
        <v>0.79169999999999996</v>
      </c>
      <c r="J700" s="16">
        <v>0.79880000000000007</v>
      </c>
      <c r="K700" s="16">
        <v>0.79880000000000007</v>
      </c>
      <c r="L700" s="16">
        <v>0.79610000000000003</v>
      </c>
      <c r="M700">
        <v>0.76780000000000004</v>
      </c>
    </row>
    <row r="701" spans="1:13" x14ac:dyDescent="0.25">
      <c r="A701" s="15" t="s">
        <v>1397</v>
      </c>
      <c r="B701" s="15" t="s">
        <v>2239</v>
      </c>
      <c r="C701" s="15" t="s">
        <v>405</v>
      </c>
      <c r="D701" s="61">
        <v>0.90839999999999999</v>
      </c>
      <c r="E701" s="15" t="s">
        <v>185</v>
      </c>
      <c r="F701" s="15" t="s">
        <v>186</v>
      </c>
      <c r="G701" s="61">
        <v>0.90080000000000005</v>
      </c>
      <c r="H701" s="15">
        <v>0.89870000000000005</v>
      </c>
      <c r="I701" s="16">
        <v>0.91010000000000002</v>
      </c>
      <c r="J701" s="16">
        <v>0.93680000000000008</v>
      </c>
      <c r="K701" s="16">
        <v>0.94700000000000006</v>
      </c>
      <c r="L701" s="16">
        <v>0.9457000000000001</v>
      </c>
      <c r="M701">
        <v>0.9456</v>
      </c>
    </row>
    <row r="702" spans="1:13" x14ac:dyDescent="0.25">
      <c r="A702" s="15" t="s">
        <v>1398</v>
      </c>
      <c r="B702" s="15" t="s">
        <v>2250</v>
      </c>
      <c r="C702" s="15" t="s">
        <v>414</v>
      </c>
      <c r="D702" s="61">
        <v>0.9073</v>
      </c>
      <c r="E702" s="15" t="s">
        <v>118</v>
      </c>
      <c r="F702" s="15" t="s">
        <v>119</v>
      </c>
      <c r="G702" s="61">
        <v>0.9143</v>
      </c>
      <c r="H702" s="15">
        <v>0.91879999999999995</v>
      </c>
      <c r="I702" s="16">
        <v>0.89849999999999997</v>
      </c>
      <c r="J702" s="16">
        <v>0.89219999999999999</v>
      </c>
      <c r="K702" s="16">
        <v>0.84660000000000002</v>
      </c>
      <c r="L702" s="16">
        <v>0.8579</v>
      </c>
      <c r="M702">
        <v>0.87819999999999998</v>
      </c>
    </row>
    <row r="703" spans="1:13" x14ac:dyDescent="0.25">
      <c r="A703" s="15" t="s">
        <v>1399</v>
      </c>
      <c r="B703" s="15" t="s">
        <v>2076</v>
      </c>
      <c r="C703" s="15" t="s">
        <v>260</v>
      </c>
      <c r="D703" s="61">
        <v>0.89659999999999995</v>
      </c>
      <c r="E703" s="15" t="s">
        <v>261</v>
      </c>
      <c r="F703" s="15" t="s">
        <v>262</v>
      </c>
      <c r="G703" s="61">
        <v>0.88550000000000006</v>
      </c>
      <c r="H703" s="15">
        <v>0.87090000000000001</v>
      </c>
      <c r="I703" s="16">
        <v>0.87829999999999997</v>
      </c>
      <c r="J703" s="16">
        <v>0.89440000000000008</v>
      </c>
      <c r="K703" s="16">
        <v>0.89</v>
      </c>
      <c r="L703" s="16">
        <v>0.90200000000000002</v>
      </c>
      <c r="M703">
        <v>0.90980000000000005</v>
      </c>
    </row>
    <row r="704" spans="1:13" x14ac:dyDescent="0.25">
      <c r="A704" s="15" t="s">
        <v>1400</v>
      </c>
      <c r="B704" s="15" t="s">
        <v>1956</v>
      </c>
      <c r="C704" s="15" t="s">
        <v>650</v>
      </c>
      <c r="D704" s="61">
        <v>0.35759999999999997</v>
      </c>
      <c r="E704" s="15" t="s">
        <v>106</v>
      </c>
      <c r="F704" s="15" t="s">
        <v>107</v>
      </c>
      <c r="G704" s="61">
        <v>0.37190000000000001</v>
      </c>
      <c r="H704" s="15">
        <v>0.3911</v>
      </c>
      <c r="I704" s="16">
        <v>0.39489999999999997</v>
      </c>
      <c r="J704" s="16">
        <v>0.4047</v>
      </c>
      <c r="K704" s="16">
        <v>0.41860000000000003</v>
      </c>
      <c r="L704" s="16">
        <v>0.4168</v>
      </c>
      <c r="M704">
        <v>0.42670000000000002</v>
      </c>
    </row>
    <row r="705" spans="1:13" x14ac:dyDescent="0.25">
      <c r="A705" s="14" t="s">
        <v>1401</v>
      </c>
      <c r="B705" s="15" t="s">
        <v>2246</v>
      </c>
      <c r="C705" s="15" t="s">
        <v>2394</v>
      </c>
      <c r="D705" s="61">
        <v>0.88100000000000001</v>
      </c>
      <c r="E705" s="15" t="s">
        <v>178</v>
      </c>
      <c r="F705" s="15" t="s">
        <v>179</v>
      </c>
      <c r="G705" s="61">
        <v>0.86219999999999997</v>
      </c>
      <c r="H705" s="15">
        <v>0.85419999999999996</v>
      </c>
      <c r="I705" s="16">
        <v>0.85389999999999999</v>
      </c>
      <c r="J705" s="16">
        <v>0.83750000000000002</v>
      </c>
      <c r="K705" s="16">
        <v>0.83215714285714293</v>
      </c>
      <c r="L705" s="16">
        <v>0.84532857142857154</v>
      </c>
      <c r="M705">
        <v>0.84719999999999995</v>
      </c>
    </row>
    <row r="706" spans="1:13" x14ac:dyDescent="0.25">
      <c r="A706" s="15" t="s">
        <v>1402</v>
      </c>
      <c r="B706" s="15" t="s">
        <v>2161</v>
      </c>
      <c r="C706" s="15" t="s">
        <v>345</v>
      </c>
      <c r="D706" s="61">
        <v>0.87209999999999999</v>
      </c>
      <c r="E706" s="15" t="s">
        <v>201</v>
      </c>
      <c r="F706" s="15" t="s">
        <v>193</v>
      </c>
      <c r="G706" s="61">
        <v>0.86110000000000009</v>
      </c>
      <c r="H706" s="15">
        <v>0.84789999999999999</v>
      </c>
      <c r="I706" s="16">
        <v>0.82199999999999995</v>
      </c>
      <c r="J706" s="16">
        <v>0.82880000000000009</v>
      </c>
      <c r="K706" s="16">
        <v>0.80200000000000005</v>
      </c>
      <c r="L706" s="16">
        <v>0.80880000000000007</v>
      </c>
      <c r="M706">
        <v>0.83379999999999999</v>
      </c>
    </row>
    <row r="707" spans="1:13" x14ac:dyDescent="0.25">
      <c r="A707" s="15" t="s">
        <v>1403</v>
      </c>
      <c r="B707" s="15" t="s">
        <v>1985</v>
      </c>
      <c r="C707" s="15" t="s">
        <v>2344</v>
      </c>
      <c r="D707" s="61">
        <v>0.86990000000000001</v>
      </c>
      <c r="E707" s="15" t="s">
        <v>137</v>
      </c>
      <c r="F707" s="15" t="s">
        <v>138</v>
      </c>
      <c r="G707" s="61" t="s">
        <v>2420</v>
      </c>
      <c r="H707" s="15" t="e">
        <v>#N/A</v>
      </c>
      <c r="I707" s="16" t="e">
        <v>#N/A</v>
      </c>
      <c r="J707" s="16" t="e">
        <v>#N/A</v>
      </c>
      <c r="K707" s="16" t="e">
        <v>#N/A</v>
      </c>
      <c r="L707" s="16" t="e">
        <v>#N/A</v>
      </c>
      <c r="M707" t="e">
        <v>#N/A</v>
      </c>
    </row>
    <row r="708" spans="1:13" x14ac:dyDescent="0.25">
      <c r="A708" s="15" t="s">
        <v>1404</v>
      </c>
      <c r="B708" s="15" t="s">
        <v>1973</v>
      </c>
      <c r="C708" s="15" t="s">
        <v>144</v>
      </c>
      <c r="D708" s="61">
        <v>0.70379999999999998</v>
      </c>
      <c r="E708" s="15" t="s">
        <v>145</v>
      </c>
      <c r="F708" s="15" t="s">
        <v>146</v>
      </c>
      <c r="G708" s="61">
        <v>0.70269999999999999</v>
      </c>
      <c r="H708" s="15">
        <v>0.72109999999999996</v>
      </c>
      <c r="I708" s="16">
        <v>0.71279999999999999</v>
      </c>
      <c r="J708" s="16">
        <v>0.71789999999999998</v>
      </c>
      <c r="K708" s="16">
        <v>0.71689999999999998</v>
      </c>
      <c r="L708" s="16">
        <v>0.7208</v>
      </c>
      <c r="M708">
        <v>0.73560000000000003</v>
      </c>
    </row>
    <row r="709" spans="1:13" x14ac:dyDescent="0.25">
      <c r="A709" s="15" t="s">
        <v>1405</v>
      </c>
      <c r="B709" s="15" t="s">
        <v>1964</v>
      </c>
      <c r="C709" s="15" t="s">
        <v>2342</v>
      </c>
      <c r="D709" s="61">
        <v>1.0310999999999999</v>
      </c>
      <c r="E709" s="15" t="s">
        <v>121</v>
      </c>
      <c r="F709" s="15" t="s">
        <v>122</v>
      </c>
      <c r="G709" s="61" t="s">
        <v>2420</v>
      </c>
      <c r="H709" s="15" t="e">
        <v>#N/A</v>
      </c>
      <c r="I709" s="16" t="e">
        <v>#N/A</v>
      </c>
      <c r="J709" s="16" t="e">
        <v>#N/A</v>
      </c>
      <c r="K709" s="16" t="e">
        <v>#N/A</v>
      </c>
      <c r="L709" s="16" t="e">
        <v>#N/A</v>
      </c>
      <c r="M709" t="e">
        <v>#N/A</v>
      </c>
    </row>
    <row r="710" spans="1:13" x14ac:dyDescent="0.25">
      <c r="A710" s="15" t="s">
        <v>1406</v>
      </c>
      <c r="B710" s="15" t="s">
        <v>2078</v>
      </c>
      <c r="C710" s="15" t="s">
        <v>2361</v>
      </c>
      <c r="D710" s="61">
        <v>1.0601</v>
      </c>
      <c r="E710" s="15" t="s">
        <v>342</v>
      </c>
      <c r="F710" s="15" t="s">
        <v>343</v>
      </c>
      <c r="G710" s="61">
        <v>1.1072</v>
      </c>
      <c r="H710" s="15">
        <v>1.1088</v>
      </c>
      <c r="I710" s="16">
        <v>1.0924</v>
      </c>
      <c r="J710" s="16">
        <v>1.0716000000000001</v>
      </c>
      <c r="K710" s="16">
        <v>1.0740000000000001</v>
      </c>
      <c r="L710" s="16">
        <v>1.0925</v>
      </c>
      <c r="M710">
        <v>1.0920000000000001</v>
      </c>
    </row>
    <row r="711" spans="1:13" x14ac:dyDescent="0.25">
      <c r="A711" s="15" t="s">
        <v>1407</v>
      </c>
      <c r="B711" s="15" t="s">
        <v>1991</v>
      </c>
      <c r="C711" s="15" t="s">
        <v>173</v>
      </c>
      <c r="D711" s="61">
        <v>0.84750000000000003</v>
      </c>
      <c r="E711" s="15" t="s">
        <v>174</v>
      </c>
      <c r="F711" s="15" t="s">
        <v>175</v>
      </c>
      <c r="G711" s="61">
        <v>0.79260000000000008</v>
      </c>
      <c r="H711" s="15">
        <v>0.75560000000000005</v>
      </c>
      <c r="I711" s="16">
        <v>0.72399999999999998</v>
      </c>
      <c r="J711" s="16">
        <v>0.76319999999999999</v>
      </c>
      <c r="K711" s="16">
        <v>0.75670000000000004</v>
      </c>
      <c r="L711" s="16">
        <v>0.74890000000000001</v>
      </c>
      <c r="M711">
        <v>0.73089999999999999</v>
      </c>
    </row>
    <row r="712" spans="1:13" x14ac:dyDescent="0.25">
      <c r="A712" s="15" t="s">
        <v>1408</v>
      </c>
      <c r="B712" s="15" t="s">
        <v>2051</v>
      </c>
      <c r="C712" s="15" t="s">
        <v>238</v>
      </c>
      <c r="D712" s="61">
        <v>0.74009999999999998</v>
      </c>
      <c r="E712" s="15" t="s">
        <v>178</v>
      </c>
      <c r="F712" s="15" t="s">
        <v>179</v>
      </c>
      <c r="G712" s="61">
        <v>0.68190000000000006</v>
      </c>
      <c r="H712" s="15">
        <v>0.73319999999999996</v>
      </c>
      <c r="I712" s="16">
        <v>0.75880000000000003</v>
      </c>
      <c r="J712" s="16">
        <v>0.7248</v>
      </c>
      <c r="K712" s="16">
        <v>0.70790000000000008</v>
      </c>
      <c r="L712" s="16">
        <v>0.7369</v>
      </c>
      <c r="M712">
        <v>0.72909999999999997</v>
      </c>
    </row>
    <row r="713" spans="1:13" x14ac:dyDescent="0.25">
      <c r="A713" s="15" t="s">
        <v>1409</v>
      </c>
      <c r="B713" s="15" t="s">
        <v>2113</v>
      </c>
      <c r="C713" s="15" t="s">
        <v>313</v>
      </c>
      <c r="D713" s="61">
        <v>0.82410000000000005</v>
      </c>
      <c r="E713" s="15" t="s">
        <v>159</v>
      </c>
      <c r="F713" s="15" t="s">
        <v>160</v>
      </c>
      <c r="G713" s="61">
        <v>0.84760000000000002</v>
      </c>
      <c r="H713" s="15">
        <v>0.84179999999999999</v>
      </c>
      <c r="I713" s="16">
        <v>0.83679999999999999</v>
      </c>
      <c r="J713" s="16">
        <v>0.85750000000000004</v>
      </c>
      <c r="K713" s="16">
        <v>0.84200000000000008</v>
      </c>
      <c r="L713" s="16">
        <v>0.8639</v>
      </c>
      <c r="M713">
        <v>0.86890000000000001</v>
      </c>
    </row>
    <row r="714" spans="1:13" x14ac:dyDescent="0.25">
      <c r="A714" s="15" t="s">
        <v>1410</v>
      </c>
      <c r="B714" s="15" t="s">
        <v>2172</v>
      </c>
      <c r="C714" s="15" t="s">
        <v>352</v>
      </c>
      <c r="D714" s="61">
        <v>0.85140000000000005</v>
      </c>
      <c r="E714" s="15" t="s">
        <v>137</v>
      </c>
      <c r="F714" s="15" t="s">
        <v>138</v>
      </c>
      <c r="G714" s="61">
        <v>0.84940000000000004</v>
      </c>
      <c r="H714" s="15">
        <v>0.85370000000000001</v>
      </c>
      <c r="I714" s="16">
        <v>0.84460000000000002</v>
      </c>
      <c r="J714" s="16">
        <v>0.90129999999999999</v>
      </c>
      <c r="K714" s="16">
        <v>0.90950000000000009</v>
      </c>
      <c r="L714" s="16">
        <v>0.87720000000000009</v>
      </c>
      <c r="M714">
        <v>0.89980000000000004</v>
      </c>
    </row>
    <row r="715" spans="1:13" x14ac:dyDescent="0.25">
      <c r="A715" s="14" t="s">
        <v>1411</v>
      </c>
      <c r="B715" s="15" t="s">
        <v>1997</v>
      </c>
      <c r="C715" s="15" t="s">
        <v>2348</v>
      </c>
      <c r="D715" s="61">
        <v>1.0210999999999999</v>
      </c>
      <c r="E715" s="15" t="s">
        <v>178</v>
      </c>
      <c r="F715" s="15" t="s">
        <v>179</v>
      </c>
      <c r="G715" s="61" t="s">
        <v>2420</v>
      </c>
      <c r="H715" s="15" t="e">
        <v>#N/A</v>
      </c>
      <c r="I715" s="16" t="e">
        <v>#N/A</v>
      </c>
      <c r="J715" s="16" t="e">
        <v>#N/A</v>
      </c>
      <c r="K715" s="16" t="e">
        <v>#N/A</v>
      </c>
      <c r="L715" s="16" t="e">
        <v>#N/A</v>
      </c>
      <c r="M715" t="e">
        <v>#N/A</v>
      </c>
    </row>
    <row r="716" spans="1:13" x14ac:dyDescent="0.25">
      <c r="A716" s="15" t="s">
        <v>1412</v>
      </c>
      <c r="B716" s="15" t="s">
        <v>1956</v>
      </c>
      <c r="C716" s="15" t="s">
        <v>650</v>
      </c>
      <c r="D716" s="61">
        <v>0.35759999999999997</v>
      </c>
      <c r="E716" s="15" t="s">
        <v>106</v>
      </c>
      <c r="F716" s="15" t="s">
        <v>107</v>
      </c>
      <c r="G716" s="61">
        <v>0.37190000000000001</v>
      </c>
      <c r="H716" s="15">
        <v>0.3911</v>
      </c>
      <c r="I716" s="16">
        <v>0.39489999999999997</v>
      </c>
      <c r="J716" s="16">
        <v>0.4047</v>
      </c>
      <c r="K716" s="16">
        <v>0.41860000000000003</v>
      </c>
      <c r="L716" s="16">
        <v>0.4168</v>
      </c>
      <c r="M716">
        <v>0.42670000000000002</v>
      </c>
    </row>
    <row r="717" spans="1:13" x14ac:dyDescent="0.25">
      <c r="A717" s="15" t="s">
        <v>1413</v>
      </c>
      <c r="B717" s="15" t="s">
        <v>2232</v>
      </c>
      <c r="C717" s="15" t="s">
        <v>649</v>
      </c>
      <c r="D717" s="61">
        <v>0.9244</v>
      </c>
      <c r="E717" s="15" t="s">
        <v>104</v>
      </c>
      <c r="F717" s="15" t="s">
        <v>105</v>
      </c>
      <c r="G717" s="61">
        <v>0.83010000000000006</v>
      </c>
      <c r="H717" s="15">
        <v>0.84009999999999996</v>
      </c>
      <c r="I717" s="16">
        <v>0.85229999999999995</v>
      </c>
      <c r="J717" s="16">
        <v>0.85310000000000008</v>
      </c>
      <c r="K717" s="16">
        <v>0.8387</v>
      </c>
      <c r="L717" s="16">
        <v>0.85350000000000004</v>
      </c>
      <c r="M717">
        <v>0.83679999999999999</v>
      </c>
    </row>
    <row r="718" spans="1:13" x14ac:dyDescent="0.25">
      <c r="A718" s="15" t="s">
        <v>1414</v>
      </c>
      <c r="B718" s="15" t="s">
        <v>2251</v>
      </c>
      <c r="C718" s="15" t="s">
        <v>415</v>
      </c>
      <c r="D718" s="61">
        <v>0.83950000000000002</v>
      </c>
      <c r="E718" s="15" t="s">
        <v>104</v>
      </c>
      <c r="F718" s="15" t="s">
        <v>105</v>
      </c>
      <c r="G718" s="61">
        <v>0.8518</v>
      </c>
      <c r="H718" s="15">
        <v>0.86399999999999999</v>
      </c>
      <c r="I718" s="16">
        <v>0.89059999999999995</v>
      </c>
      <c r="J718" s="16">
        <v>0.90300000000000002</v>
      </c>
      <c r="K718" s="16">
        <v>0.874</v>
      </c>
      <c r="L718" s="16">
        <v>0.87820000000000009</v>
      </c>
      <c r="M718">
        <v>0.84640000000000004</v>
      </c>
    </row>
    <row r="719" spans="1:13" x14ac:dyDescent="0.25">
      <c r="A719" s="15" t="s">
        <v>1415</v>
      </c>
      <c r="B719" s="15" t="s">
        <v>1970</v>
      </c>
      <c r="C719" s="15" t="s">
        <v>140</v>
      </c>
      <c r="D719" s="61">
        <v>0.76500000000000001</v>
      </c>
      <c r="E719" s="15" t="s">
        <v>121</v>
      </c>
      <c r="F719" s="15" t="s">
        <v>122</v>
      </c>
      <c r="G719" s="61">
        <v>0.79420000000000002</v>
      </c>
      <c r="H719" s="15">
        <v>0.83220000000000005</v>
      </c>
      <c r="I719" s="16">
        <v>0.88629999999999998</v>
      </c>
      <c r="J719" s="16">
        <v>0.85970000000000002</v>
      </c>
      <c r="K719" s="16">
        <v>0.87370000000000003</v>
      </c>
      <c r="L719" s="16">
        <v>0.86420000000000008</v>
      </c>
      <c r="M719">
        <v>0.88360000000000005</v>
      </c>
    </row>
    <row r="720" spans="1:13" x14ac:dyDescent="0.25">
      <c r="A720" s="15" t="s">
        <v>1416</v>
      </c>
      <c r="B720" s="15" t="s">
        <v>2113</v>
      </c>
      <c r="C720" s="15" t="s">
        <v>313</v>
      </c>
      <c r="D720" s="61">
        <v>0.82410000000000005</v>
      </c>
      <c r="E720" s="15" t="s">
        <v>159</v>
      </c>
      <c r="F720" s="15" t="s">
        <v>160</v>
      </c>
      <c r="G720" s="61">
        <v>0.84760000000000002</v>
      </c>
      <c r="H720" s="15">
        <v>0.84179999999999999</v>
      </c>
      <c r="I720" s="16">
        <v>0.83679999999999999</v>
      </c>
      <c r="J720" s="16">
        <v>0.85750000000000004</v>
      </c>
      <c r="K720" s="16">
        <v>0.84200000000000008</v>
      </c>
      <c r="L720" s="16">
        <v>0.8639</v>
      </c>
      <c r="M720">
        <v>0.86890000000000001</v>
      </c>
    </row>
    <row r="721" spans="1:13" x14ac:dyDescent="0.25">
      <c r="A721" s="15" t="s">
        <v>1417</v>
      </c>
      <c r="B721" s="15" t="s">
        <v>2252</v>
      </c>
      <c r="C721" s="15" t="s">
        <v>460</v>
      </c>
      <c r="D721" s="61">
        <v>0.89459999999999995</v>
      </c>
      <c r="E721" s="15" t="s">
        <v>271</v>
      </c>
      <c r="F721" s="15" t="s">
        <v>272</v>
      </c>
      <c r="G721" s="61">
        <v>0.9365</v>
      </c>
      <c r="H721" s="15">
        <v>0.94940000000000002</v>
      </c>
      <c r="I721" s="16">
        <v>0.94</v>
      </c>
      <c r="J721" s="16">
        <v>0.9335</v>
      </c>
      <c r="K721" s="16">
        <v>0.92100000000000004</v>
      </c>
      <c r="L721" s="16">
        <v>0.92690000000000006</v>
      </c>
      <c r="M721">
        <v>0.94550000000000001</v>
      </c>
    </row>
    <row r="722" spans="1:13" x14ac:dyDescent="0.25">
      <c r="A722" s="15" t="s">
        <v>1418</v>
      </c>
      <c r="B722" s="15" t="s">
        <v>2239</v>
      </c>
      <c r="C722" s="15" t="s">
        <v>405</v>
      </c>
      <c r="D722" s="61">
        <v>0.90839999999999999</v>
      </c>
      <c r="E722" s="15" t="s">
        <v>185</v>
      </c>
      <c r="F722" s="15" t="s">
        <v>186</v>
      </c>
      <c r="G722" s="61">
        <v>0.90080000000000005</v>
      </c>
      <c r="H722" s="15">
        <v>0.89870000000000005</v>
      </c>
      <c r="I722" s="16">
        <v>0.91010000000000002</v>
      </c>
      <c r="J722" s="16">
        <v>0.93680000000000008</v>
      </c>
      <c r="K722" s="16">
        <v>0.94700000000000006</v>
      </c>
      <c r="L722" s="16">
        <v>0.9457000000000001</v>
      </c>
      <c r="M722">
        <v>0.9456</v>
      </c>
    </row>
    <row r="723" spans="1:13" x14ac:dyDescent="0.25">
      <c r="A723" s="15" t="s">
        <v>1419</v>
      </c>
      <c r="B723" s="15" t="s">
        <v>2244</v>
      </c>
      <c r="C723" s="15" t="s">
        <v>411</v>
      </c>
      <c r="D723" s="61">
        <v>0.67469999999999997</v>
      </c>
      <c r="E723" s="15" t="s">
        <v>174</v>
      </c>
      <c r="F723" s="15" t="s">
        <v>175</v>
      </c>
      <c r="G723" s="61">
        <v>0.67970000000000008</v>
      </c>
      <c r="H723" s="15">
        <v>0.68220000000000003</v>
      </c>
      <c r="I723" s="16">
        <v>0.71040000000000003</v>
      </c>
      <c r="J723" s="16">
        <v>0.6996</v>
      </c>
      <c r="K723" s="16">
        <v>0.67820000000000003</v>
      </c>
      <c r="L723" s="16">
        <v>0.751</v>
      </c>
      <c r="M723">
        <v>0.74519999999999997</v>
      </c>
    </row>
    <row r="724" spans="1:13" x14ac:dyDescent="0.25">
      <c r="A724" s="15" t="s">
        <v>1420</v>
      </c>
      <c r="B724" s="15" t="s">
        <v>2253</v>
      </c>
      <c r="C724" s="15" t="s">
        <v>416</v>
      </c>
      <c r="D724" s="61">
        <v>0.88570000000000004</v>
      </c>
      <c r="E724" s="15" t="s">
        <v>124</v>
      </c>
      <c r="F724" s="15" t="s">
        <v>125</v>
      </c>
      <c r="G724" s="61">
        <v>0.87950000000000006</v>
      </c>
      <c r="H724" s="15">
        <v>0.86980000000000002</v>
      </c>
      <c r="I724" s="16">
        <v>0.83530000000000004</v>
      </c>
      <c r="J724" s="16">
        <v>0.83260000000000001</v>
      </c>
      <c r="K724" s="16">
        <v>0.8387</v>
      </c>
      <c r="L724" s="16">
        <v>0.83130000000000004</v>
      </c>
      <c r="M724">
        <v>0.81469999999999998</v>
      </c>
    </row>
    <row r="725" spans="1:13" x14ac:dyDescent="0.25">
      <c r="A725" s="14" t="s">
        <v>1421</v>
      </c>
      <c r="B725" s="15" t="s">
        <v>2077</v>
      </c>
      <c r="C725" s="15" t="s">
        <v>263</v>
      </c>
      <c r="D725" s="61">
        <v>0.93589999999999995</v>
      </c>
      <c r="E725" s="15" t="s">
        <v>145</v>
      </c>
      <c r="F725" s="15" t="s">
        <v>146</v>
      </c>
      <c r="G725" s="61">
        <v>0.87820000000000009</v>
      </c>
      <c r="H725" s="15">
        <v>0.86499999999999999</v>
      </c>
      <c r="I725" s="16">
        <v>0.87209999999999999</v>
      </c>
      <c r="J725" s="16">
        <v>0.88340000000000007</v>
      </c>
      <c r="K725" s="16">
        <v>0.8841</v>
      </c>
      <c r="L725" s="16">
        <v>0.88919999999999999</v>
      </c>
      <c r="M725">
        <v>0.89600000000000002</v>
      </c>
    </row>
    <row r="726" spans="1:13" x14ac:dyDescent="0.25">
      <c r="A726" s="14" t="s">
        <v>1422</v>
      </c>
      <c r="B726" s="15" t="s">
        <v>2028</v>
      </c>
      <c r="C726" s="15" t="s">
        <v>218</v>
      </c>
      <c r="D726" s="61">
        <v>0.95620000000000005</v>
      </c>
      <c r="E726" s="15" t="s">
        <v>124</v>
      </c>
      <c r="F726" s="15" t="s">
        <v>125</v>
      </c>
      <c r="G726" s="61">
        <v>0.94520000000000004</v>
      </c>
      <c r="H726" s="15">
        <v>0.95169999999999999</v>
      </c>
      <c r="I726" s="16">
        <v>0.95830000000000004</v>
      </c>
      <c r="J726" s="16">
        <v>0.93170000000000008</v>
      </c>
      <c r="K726" s="16">
        <v>0.93890000000000007</v>
      </c>
      <c r="L726" s="16">
        <v>0.92720000000000002</v>
      </c>
      <c r="M726">
        <v>0.92269999999999996</v>
      </c>
    </row>
    <row r="727" spans="1:13" x14ac:dyDescent="0.25">
      <c r="A727" s="15" t="s">
        <v>1423</v>
      </c>
      <c r="B727" s="15" t="s">
        <v>2247</v>
      </c>
      <c r="C727" s="15" t="s">
        <v>413</v>
      </c>
      <c r="D727" s="61">
        <v>0.80859999999999999</v>
      </c>
      <c r="E727" s="15" t="s">
        <v>174</v>
      </c>
      <c r="F727" s="15" t="s">
        <v>175</v>
      </c>
      <c r="G727" s="61">
        <v>0.7984</v>
      </c>
      <c r="H727" s="15">
        <v>0.80410000000000004</v>
      </c>
      <c r="I727" s="16">
        <v>0.80549999999999999</v>
      </c>
      <c r="J727" s="16">
        <v>0.8175</v>
      </c>
      <c r="K727" s="16">
        <v>0.80990000000000006</v>
      </c>
      <c r="L727" s="16">
        <v>0.79150000000000009</v>
      </c>
      <c r="M727">
        <v>0.79979999999999996</v>
      </c>
    </row>
    <row r="728" spans="1:13" x14ac:dyDescent="0.25">
      <c r="A728" s="15" t="s">
        <v>1424</v>
      </c>
      <c r="B728" s="15" t="s">
        <v>2008</v>
      </c>
      <c r="C728" s="15" t="s">
        <v>638</v>
      </c>
      <c r="D728" s="61">
        <v>0.86099999999999999</v>
      </c>
      <c r="E728" s="15" t="s">
        <v>201</v>
      </c>
      <c r="F728" s="15" t="s">
        <v>193</v>
      </c>
      <c r="G728" s="61">
        <v>0.81680000000000008</v>
      </c>
      <c r="H728" s="15">
        <v>0.86080000000000001</v>
      </c>
      <c r="I728" s="16">
        <v>0.83430000000000004</v>
      </c>
      <c r="J728" s="16">
        <v>0.84050000000000002</v>
      </c>
      <c r="K728" s="16">
        <v>0.83230000000000004</v>
      </c>
      <c r="L728" s="16">
        <v>0.81380000000000008</v>
      </c>
      <c r="M728">
        <v>0.84450000000000003</v>
      </c>
    </row>
    <row r="729" spans="1:13" x14ac:dyDescent="0.25">
      <c r="A729" s="15" t="s">
        <v>1425</v>
      </c>
      <c r="B729" s="15" t="s">
        <v>2109</v>
      </c>
      <c r="C729" s="15" t="s">
        <v>296</v>
      </c>
      <c r="D729" s="61">
        <v>0.90639999999999998</v>
      </c>
      <c r="E729" s="15" t="s">
        <v>178</v>
      </c>
      <c r="F729" s="15" t="s">
        <v>179</v>
      </c>
      <c r="G729" s="61">
        <v>0.90140000000000009</v>
      </c>
      <c r="H729" s="15">
        <v>0.87990000000000002</v>
      </c>
      <c r="I729" s="16">
        <v>0.92630000000000001</v>
      </c>
      <c r="J729" s="16">
        <v>0.87140000000000006</v>
      </c>
      <c r="K729" s="16">
        <v>0.8891</v>
      </c>
      <c r="L729" s="16">
        <v>0.86890000000000001</v>
      </c>
      <c r="M729">
        <v>0.85870000000000002</v>
      </c>
    </row>
    <row r="730" spans="1:13" x14ac:dyDescent="0.25">
      <c r="A730" s="15" t="s">
        <v>1426</v>
      </c>
      <c r="B730" s="15" t="s">
        <v>2133</v>
      </c>
      <c r="C730" s="15" t="s">
        <v>320</v>
      </c>
      <c r="D730" s="61">
        <v>0.87929999999999997</v>
      </c>
      <c r="E730" s="15" t="s">
        <v>196</v>
      </c>
      <c r="F730" s="15" t="s">
        <v>197</v>
      </c>
      <c r="G730" s="61">
        <v>0.87060000000000004</v>
      </c>
      <c r="H730" s="15">
        <v>0.86419999999999997</v>
      </c>
      <c r="I730" s="16">
        <v>0.89170000000000005</v>
      </c>
      <c r="J730" s="16">
        <v>0.88890000000000002</v>
      </c>
      <c r="K730" s="16">
        <v>0.92170000000000007</v>
      </c>
      <c r="L730" s="16">
        <v>0.92570000000000008</v>
      </c>
      <c r="M730">
        <v>0.93069999999999997</v>
      </c>
    </row>
    <row r="731" spans="1:13" x14ac:dyDescent="0.25">
      <c r="A731" s="15" t="s">
        <v>1427</v>
      </c>
      <c r="B731" s="15" t="s">
        <v>2028</v>
      </c>
      <c r="C731" s="15" t="s">
        <v>218</v>
      </c>
      <c r="D731" s="61">
        <v>0.95620000000000005</v>
      </c>
      <c r="E731" s="15" t="s">
        <v>124</v>
      </c>
      <c r="F731" s="15" t="s">
        <v>125</v>
      </c>
      <c r="G731" s="61">
        <v>0.94520000000000004</v>
      </c>
      <c r="H731" s="15">
        <v>0.95169999999999999</v>
      </c>
      <c r="I731" s="16">
        <v>0.95830000000000004</v>
      </c>
      <c r="J731" s="16">
        <v>0.93170000000000008</v>
      </c>
      <c r="K731" s="16">
        <v>0.93890000000000007</v>
      </c>
      <c r="L731" s="16">
        <v>0.92720000000000002</v>
      </c>
      <c r="M731">
        <v>0.92269999999999996</v>
      </c>
    </row>
    <row r="732" spans="1:13" x14ac:dyDescent="0.25">
      <c r="A732" s="15" t="s">
        <v>1428</v>
      </c>
      <c r="B732" s="15" t="s">
        <v>2032</v>
      </c>
      <c r="C732" s="15" t="s">
        <v>2356</v>
      </c>
      <c r="D732" s="61">
        <v>0.98580000000000001</v>
      </c>
      <c r="E732" s="15" t="s">
        <v>131</v>
      </c>
      <c r="F732" s="15" t="s">
        <v>132</v>
      </c>
      <c r="G732" s="61">
        <v>0.95830000000000004</v>
      </c>
      <c r="H732" s="15">
        <v>0.97819999999999996</v>
      </c>
      <c r="I732" s="16">
        <v>0.98070000000000002</v>
      </c>
      <c r="J732" s="16">
        <v>0.99540000000000006</v>
      </c>
      <c r="K732" s="16">
        <v>1.0105999999999999</v>
      </c>
      <c r="L732" s="16">
        <v>1.0295000000000001</v>
      </c>
      <c r="M732">
        <v>1.0149999999999999</v>
      </c>
    </row>
    <row r="733" spans="1:13" x14ac:dyDescent="0.25">
      <c r="A733" s="15" t="s">
        <v>1429</v>
      </c>
      <c r="B733" s="15" t="s">
        <v>2121</v>
      </c>
      <c r="C733" s="15" t="s">
        <v>308</v>
      </c>
      <c r="D733" s="61">
        <v>0.82989999999999997</v>
      </c>
      <c r="E733" s="15" t="s">
        <v>309</v>
      </c>
      <c r="F733" s="15" t="s">
        <v>202</v>
      </c>
      <c r="G733" s="61">
        <v>0.8095</v>
      </c>
      <c r="H733" s="15">
        <v>0.84289999999999998</v>
      </c>
      <c r="I733" s="16">
        <v>0.83509999999999995</v>
      </c>
      <c r="J733" s="16">
        <v>0.82769999999999999</v>
      </c>
      <c r="K733" s="16">
        <v>0.81220000000000003</v>
      </c>
      <c r="L733" s="16">
        <v>0.82590000000000008</v>
      </c>
      <c r="M733">
        <v>0.81479999999999997</v>
      </c>
    </row>
    <row r="734" spans="1:13" x14ac:dyDescent="0.25">
      <c r="A734" s="15" t="s">
        <v>1430</v>
      </c>
      <c r="B734" s="15" t="s">
        <v>2059</v>
      </c>
      <c r="C734" s="15" t="s">
        <v>244</v>
      </c>
      <c r="D734" s="61">
        <v>0.88729999999999998</v>
      </c>
      <c r="E734" s="15" t="s">
        <v>115</v>
      </c>
      <c r="F734" s="15" t="s">
        <v>116</v>
      </c>
      <c r="G734" s="61">
        <v>0.84900000000000009</v>
      </c>
      <c r="H734" s="15">
        <v>0.82</v>
      </c>
      <c r="I734" s="16">
        <v>0.85470000000000002</v>
      </c>
      <c r="J734" s="16">
        <v>0.8701000000000001</v>
      </c>
      <c r="K734" s="16">
        <v>0.878</v>
      </c>
      <c r="L734" s="16">
        <v>0.89490000000000003</v>
      </c>
      <c r="M734">
        <v>0.86629999999999996</v>
      </c>
    </row>
    <row r="735" spans="1:13" x14ac:dyDescent="0.25">
      <c r="A735" s="15" t="s">
        <v>1431</v>
      </c>
      <c r="B735" s="15" t="s">
        <v>2254</v>
      </c>
      <c r="C735" s="15" t="s">
        <v>417</v>
      </c>
      <c r="D735" s="61">
        <v>0.95369999999999999</v>
      </c>
      <c r="E735" s="15" t="s">
        <v>118</v>
      </c>
      <c r="F735" s="15" t="s">
        <v>119</v>
      </c>
      <c r="G735" s="61">
        <v>1.0008000000000001</v>
      </c>
      <c r="H735" s="15">
        <v>0.98829999999999996</v>
      </c>
      <c r="I735" s="16">
        <v>1.0181</v>
      </c>
      <c r="J735" s="16">
        <v>0.9859</v>
      </c>
      <c r="K735" s="16">
        <v>1.0156000000000001</v>
      </c>
      <c r="L735" s="16">
        <v>1.0053000000000001</v>
      </c>
      <c r="M735">
        <v>1.0021</v>
      </c>
    </row>
    <row r="736" spans="1:13" x14ac:dyDescent="0.25">
      <c r="A736" s="15" t="s">
        <v>1432</v>
      </c>
      <c r="B736" s="15" t="s">
        <v>2140</v>
      </c>
      <c r="C736" s="15" t="s">
        <v>327</v>
      </c>
      <c r="D736" s="61">
        <v>0.94710000000000005</v>
      </c>
      <c r="E736" s="15" t="s">
        <v>137</v>
      </c>
      <c r="F736" s="15" t="s">
        <v>138</v>
      </c>
      <c r="G736" s="61">
        <v>0.9486</v>
      </c>
      <c r="H736" s="15">
        <v>0.94710000000000005</v>
      </c>
      <c r="I736" s="16">
        <v>0.94689999999999996</v>
      </c>
      <c r="J736" s="16">
        <v>0.9536</v>
      </c>
      <c r="K736" s="16">
        <v>0.9457000000000001</v>
      </c>
      <c r="L736" s="16">
        <v>0.96790000000000009</v>
      </c>
      <c r="M736">
        <v>0.97919999999999996</v>
      </c>
    </row>
    <row r="737" spans="1:13" x14ac:dyDescent="0.25">
      <c r="A737" s="15" t="s">
        <v>1433</v>
      </c>
      <c r="B737" s="15" t="s">
        <v>2100</v>
      </c>
      <c r="C737" s="15" t="s">
        <v>286</v>
      </c>
      <c r="D737" s="61">
        <v>0.74029999999999996</v>
      </c>
      <c r="E737" s="15" t="s">
        <v>145</v>
      </c>
      <c r="F737" s="15" t="s">
        <v>146</v>
      </c>
      <c r="G737" s="61">
        <v>0.72689999999999999</v>
      </c>
      <c r="H737" s="15">
        <v>0.70140000000000002</v>
      </c>
      <c r="I737" s="16">
        <v>0.73370000000000002</v>
      </c>
      <c r="J737" s="16">
        <v>0.75240000000000007</v>
      </c>
      <c r="K737" s="16">
        <v>0.76800000000000002</v>
      </c>
      <c r="L737" s="16">
        <v>0.76780000000000004</v>
      </c>
      <c r="M737">
        <v>0.76470000000000005</v>
      </c>
    </row>
    <row r="738" spans="1:13" x14ac:dyDescent="0.25">
      <c r="A738" s="15" t="s">
        <v>1434</v>
      </c>
      <c r="B738" s="15" t="s">
        <v>1956</v>
      </c>
      <c r="C738" s="15" t="s">
        <v>650</v>
      </c>
      <c r="D738" s="61">
        <v>0.35759999999999997</v>
      </c>
      <c r="E738" s="15" t="s">
        <v>106</v>
      </c>
      <c r="F738" s="15" t="s">
        <v>107</v>
      </c>
      <c r="G738" s="61">
        <v>0.37190000000000001</v>
      </c>
      <c r="H738" s="15">
        <v>0.3911</v>
      </c>
      <c r="I738" s="16">
        <v>0.39489999999999997</v>
      </c>
      <c r="J738" s="16">
        <v>0.4047</v>
      </c>
      <c r="K738" s="16">
        <v>0.41860000000000003</v>
      </c>
      <c r="L738" s="16">
        <v>0.4168</v>
      </c>
      <c r="M738">
        <v>0.42670000000000002</v>
      </c>
    </row>
    <row r="739" spans="1:13" x14ac:dyDescent="0.25">
      <c r="A739" s="15" t="s">
        <v>1435</v>
      </c>
      <c r="B739" s="15" t="s">
        <v>2255</v>
      </c>
      <c r="C739" s="15" t="s">
        <v>2397</v>
      </c>
      <c r="D739" s="61">
        <v>0.83340000000000003</v>
      </c>
      <c r="E739" s="15" t="s">
        <v>137</v>
      </c>
      <c r="F739" s="15" t="s">
        <v>138</v>
      </c>
      <c r="G739" s="61">
        <v>0.75330000000000008</v>
      </c>
      <c r="H739" s="15">
        <v>0.76480000000000004</v>
      </c>
      <c r="I739" s="16">
        <v>0.77470000000000006</v>
      </c>
      <c r="J739" s="16">
        <v>0.78880000000000006</v>
      </c>
      <c r="K739" s="16">
        <v>0.80520000000000003</v>
      </c>
      <c r="L739" s="16">
        <v>0.79050000000000009</v>
      </c>
      <c r="M739">
        <v>0.78090000000000004</v>
      </c>
    </row>
    <row r="740" spans="1:13" x14ac:dyDescent="0.25">
      <c r="A740" s="14" t="s">
        <v>1436</v>
      </c>
      <c r="B740" s="15" t="s">
        <v>1964</v>
      </c>
      <c r="C740" s="15" t="s">
        <v>2342</v>
      </c>
      <c r="D740" s="61">
        <v>1.0310999999999999</v>
      </c>
      <c r="E740" s="15" t="s">
        <v>121</v>
      </c>
      <c r="F740" s="15" t="s">
        <v>122</v>
      </c>
      <c r="G740" s="61" t="s">
        <v>2420</v>
      </c>
      <c r="H740" s="15" t="e">
        <v>#N/A</v>
      </c>
      <c r="I740" s="16" t="e">
        <v>#N/A</v>
      </c>
      <c r="J740" s="16" t="e">
        <v>#N/A</v>
      </c>
      <c r="K740" s="16" t="e">
        <v>#N/A</v>
      </c>
      <c r="L740" s="16" t="e">
        <v>#N/A</v>
      </c>
      <c r="M740" t="e">
        <v>#N/A</v>
      </c>
    </row>
    <row r="741" spans="1:13" x14ac:dyDescent="0.25">
      <c r="A741" s="15" t="s">
        <v>1437</v>
      </c>
      <c r="B741" s="15" t="s">
        <v>1964</v>
      </c>
      <c r="C741" s="15" t="s">
        <v>2342</v>
      </c>
      <c r="D741" s="61">
        <v>1.0310999999999999</v>
      </c>
      <c r="E741" s="15" t="s">
        <v>121</v>
      </c>
      <c r="F741" s="15" t="s">
        <v>122</v>
      </c>
      <c r="G741" s="61" t="s">
        <v>2420</v>
      </c>
      <c r="H741" s="15" t="e">
        <v>#N/A</v>
      </c>
      <c r="I741" s="16" t="e">
        <v>#N/A</v>
      </c>
      <c r="J741" s="16" t="e">
        <v>#N/A</v>
      </c>
      <c r="K741" s="16" t="e">
        <v>#N/A</v>
      </c>
      <c r="L741" s="16" t="e">
        <v>#N/A</v>
      </c>
      <c r="M741" t="e">
        <v>#N/A</v>
      </c>
    </row>
    <row r="742" spans="1:13" x14ac:dyDescent="0.25">
      <c r="A742" s="15" t="s">
        <v>1438</v>
      </c>
      <c r="B742" s="15" t="s">
        <v>2256</v>
      </c>
      <c r="C742" s="15" t="s">
        <v>2398</v>
      </c>
      <c r="D742" s="61">
        <v>0.9375</v>
      </c>
      <c r="E742" s="15" t="s">
        <v>112</v>
      </c>
      <c r="F742" s="15" t="s">
        <v>113</v>
      </c>
      <c r="G742" s="61">
        <v>0.91610000000000003</v>
      </c>
      <c r="H742" s="15">
        <v>0.93240000000000001</v>
      </c>
      <c r="I742" s="16">
        <v>0.93189999999999995</v>
      </c>
      <c r="J742" s="16">
        <v>0.9245000000000001</v>
      </c>
      <c r="K742" s="16">
        <v>0.93410000000000004</v>
      </c>
      <c r="L742" s="16">
        <v>0.97170000000000001</v>
      </c>
      <c r="M742">
        <v>0.98860000000000003</v>
      </c>
    </row>
    <row r="743" spans="1:13" x14ac:dyDescent="0.25">
      <c r="A743" s="15" t="s">
        <v>1439</v>
      </c>
      <c r="B743" s="15" t="s">
        <v>1956</v>
      </c>
      <c r="C743" s="15" t="s">
        <v>650</v>
      </c>
      <c r="D743" s="61">
        <v>0.35759999999999997</v>
      </c>
      <c r="E743" s="15" t="s">
        <v>106</v>
      </c>
      <c r="F743" s="15" t="s">
        <v>107</v>
      </c>
      <c r="G743" s="61">
        <v>0.37190000000000001</v>
      </c>
      <c r="H743" s="15">
        <v>0.3911</v>
      </c>
      <c r="I743" s="16">
        <v>0.39489999999999997</v>
      </c>
      <c r="J743" s="16">
        <v>0.4047</v>
      </c>
      <c r="K743" s="16">
        <v>0.41860000000000003</v>
      </c>
      <c r="L743" s="16">
        <v>0.4168</v>
      </c>
      <c r="M743">
        <v>0.42670000000000002</v>
      </c>
    </row>
    <row r="744" spans="1:13" x14ac:dyDescent="0.25">
      <c r="A744" s="15" t="s">
        <v>1440</v>
      </c>
      <c r="B744" s="15" t="s">
        <v>2257</v>
      </c>
      <c r="C744" s="15" t="s">
        <v>2399</v>
      </c>
      <c r="D744" s="61">
        <v>0.86499999999999999</v>
      </c>
      <c r="E744" s="15" t="s">
        <v>156</v>
      </c>
      <c r="F744" s="15" t="s">
        <v>157</v>
      </c>
      <c r="G744" s="61">
        <v>0.8599</v>
      </c>
      <c r="H744" s="15">
        <v>0.84179999999999999</v>
      </c>
      <c r="I744" s="16">
        <v>0.89190000000000003</v>
      </c>
      <c r="J744" s="16">
        <v>0.88070000000000004</v>
      </c>
      <c r="K744" s="16" t="s">
        <v>635</v>
      </c>
      <c r="L744" s="16" t="s">
        <v>635</v>
      </c>
      <c r="M744" t="s">
        <v>635</v>
      </c>
    </row>
    <row r="745" spans="1:13" x14ac:dyDescent="0.25">
      <c r="A745" s="15" t="s">
        <v>1441</v>
      </c>
      <c r="B745" s="15" t="s">
        <v>2258</v>
      </c>
      <c r="C745" s="15" t="s">
        <v>636</v>
      </c>
      <c r="D745" s="61">
        <v>1.0443</v>
      </c>
      <c r="E745" s="15" t="s">
        <v>300</v>
      </c>
      <c r="F745" s="15" t="s">
        <v>301</v>
      </c>
      <c r="G745" s="61">
        <v>0.98310000000000008</v>
      </c>
      <c r="H745" s="15">
        <v>0.97570000000000001</v>
      </c>
      <c r="I745" s="16">
        <v>0.98650000000000004</v>
      </c>
      <c r="J745" s="16">
        <v>0.9739000000000001</v>
      </c>
      <c r="K745" s="16">
        <v>0.99050000000000005</v>
      </c>
      <c r="L745" s="16">
        <v>0.9909</v>
      </c>
      <c r="M745">
        <v>1.0083</v>
      </c>
    </row>
    <row r="746" spans="1:13" x14ac:dyDescent="0.25">
      <c r="A746" s="15" t="s">
        <v>1442</v>
      </c>
      <c r="B746" s="15" t="s">
        <v>2259</v>
      </c>
      <c r="C746" s="15" t="s">
        <v>418</v>
      </c>
      <c r="D746" s="61">
        <v>0.88770000000000004</v>
      </c>
      <c r="E746" s="15" t="s">
        <v>112</v>
      </c>
      <c r="F746" s="15" t="s">
        <v>113</v>
      </c>
      <c r="G746" s="61">
        <v>0.90300000000000002</v>
      </c>
      <c r="H746" s="15">
        <v>0.87209999999999999</v>
      </c>
      <c r="I746" s="16">
        <v>0.87339999999999995</v>
      </c>
      <c r="J746" s="16">
        <v>0.85240000000000005</v>
      </c>
      <c r="K746" s="16">
        <v>0.83010000000000006</v>
      </c>
      <c r="L746" s="16">
        <v>0.86140000000000005</v>
      </c>
      <c r="M746">
        <v>0.82869999999999999</v>
      </c>
    </row>
    <row r="747" spans="1:13" x14ac:dyDescent="0.25">
      <c r="A747" s="15" t="s">
        <v>1443</v>
      </c>
      <c r="B747" s="15" t="s">
        <v>2096</v>
      </c>
      <c r="C747" s="15" t="s">
        <v>284</v>
      </c>
      <c r="D747" s="61">
        <v>0.8206</v>
      </c>
      <c r="E747" s="15" t="s">
        <v>178</v>
      </c>
      <c r="F747" s="15" t="s">
        <v>179</v>
      </c>
      <c r="G747" s="61">
        <v>0.78490000000000004</v>
      </c>
      <c r="H747" s="15">
        <v>0.80500000000000005</v>
      </c>
      <c r="I747" s="16">
        <v>0.77900000000000003</v>
      </c>
      <c r="J747" s="16">
        <v>0.78660000000000008</v>
      </c>
      <c r="K747" s="16">
        <v>0.79070000000000007</v>
      </c>
      <c r="L747" s="16">
        <v>0.78960000000000008</v>
      </c>
      <c r="M747">
        <v>0.80720000000000003</v>
      </c>
    </row>
    <row r="748" spans="1:13" x14ac:dyDescent="0.25">
      <c r="A748" s="15" t="s">
        <v>1444</v>
      </c>
      <c r="B748" s="15" t="s">
        <v>2032</v>
      </c>
      <c r="C748" s="15" t="s">
        <v>2356</v>
      </c>
      <c r="D748" s="61">
        <v>0.98580000000000001</v>
      </c>
      <c r="E748" s="15" t="s">
        <v>131</v>
      </c>
      <c r="F748" s="15" t="s">
        <v>132</v>
      </c>
      <c r="G748" s="61">
        <v>0.95830000000000004</v>
      </c>
      <c r="H748" s="15">
        <v>0.97819999999999996</v>
      </c>
      <c r="I748" s="16">
        <v>0.98070000000000002</v>
      </c>
      <c r="J748" s="16">
        <v>0.99540000000000006</v>
      </c>
      <c r="K748" s="16">
        <v>1.0105999999999999</v>
      </c>
      <c r="L748" s="16">
        <v>1.0295000000000001</v>
      </c>
      <c r="M748">
        <v>1.0149999999999999</v>
      </c>
    </row>
    <row r="749" spans="1:13" x14ac:dyDescent="0.25">
      <c r="A749" s="15" t="s">
        <v>1445</v>
      </c>
      <c r="B749" s="15" t="s">
        <v>2260</v>
      </c>
      <c r="C749" s="15" t="s">
        <v>419</v>
      </c>
      <c r="D749" s="61">
        <v>1.1558999999999999</v>
      </c>
      <c r="E749" s="15" t="s">
        <v>204</v>
      </c>
      <c r="F749" s="15" t="s">
        <v>205</v>
      </c>
      <c r="G749" s="61">
        <v>1.1546000000000001</v>
      </c>
      <c r="H749" s="15">
        <v>1.1452</v>
      </c>
      <c r="I749" s="16">
        <v>1.1476999999999999</v>
      </c>
      <c r="J749" s="16">
        <v>1.1023000000000001</v>
      </c>
      <c r="K749" s="16">
        <v>1.0853000000000002</v>
      </c>
      <c r="L749" s="16">
        <v>1.0756000000000001</v>
      </c>
      <c r="M749">
        <v>1.0714999999999999</v>
      </c>
    </row>
    <row r="750" spans="1:13" x14ac:dyDescent="0.25">
      <c r="A750" s="15" t="s">
        <v>1446</v>
      </c>
      <c r="B750" s="15" t="s">
        <v>2089</v>
      </c>
      <c r="C750" s="15" t="s">
        <v>278</v>
      </c>
      <c r="D750" s="61">
        <v>0.83450000000000002</v>
      </c>
      <c r="E750" s="15" t="s">
        <v>145</v>
      </c>
      <c r="F750" s="15" t="s">
        <v>146</v>
      </c>
      <c r="G750" s="61">
        <v>0.85140000000000005</v>
      </c>
      <c r="H750" s="15">
        <v>0.84389999999999998</v>
      </c>
      <c r="I750" s="16">
        <v>0.85529999999999995</v>
      </c>
      <c r="J750" s="16">
        <v>0.83650000000000002</v>
      </c>
      <c r="K750" s="16">
        <v>0.85250000000000004</v>
      </c>
      <c r="L750" s="16">
        <v>0.8589</v>
      </c>
      <c r="M750">
        <v>0.85809999999999997</v>
      </c>
    </row>
    <row r="751" spans="1:13" x14ac:dyDescent="0.25">
      <c r="A751" s="15" t="s">
        <v>1447</v>
      </c>
      <c r="B751" s="15" t="s">
        <v>2261</v>
      </c>
      <c r="C751" s="15" t="s">
        <v>420</v>
      </c>
      <c r="D751" s="61">
        <v>0.81969999999999998</v>
      </c>
      <c r="E751" s="15" t="s">
        <v>124</v>
      </c>
      <c r="F751" s="15" t="s">
        <v>125</v>
      </c>
      <c r="G751" s="61">
        <v>0.82710000000000006</v>
      </c>
      <c r="H751" s="15">
        <v>0.85160000000000002</v>
      </c>
      <c r="I751" s="16">
        <v>0.84570000000000001</v>
      </c>
      <c r="J751" s="16">
        <v>0.86440000000000006</v>
      </c>
      <c r="K751" s="16" t="s">
        <v>635</v>
      </c>
      <c r="L751" s="16" t="s">
        <v>635</v>
      </c>
      <c r="M751" t="s">
        <v>635</v>
      </c>
    </row>
    <row r="752" spans="1:13" x14ac:dyDescent="0.25">
      <c r="A752" s="15" t="s">
        <v>1448</v>
      </c>
      <c r="B752" s="15" t="s">
        <v>2012</v>
      </c>
      <c r="C752" s="15" t="s">
        <v>200</v>
      </c>
      <c r="D752" s="61">
        <v>0.83650000000000002</v>
      </c>
      <c r="E752" s="15" t="s">
        <v>309</v>
      </c>
      <c r="F752" s="15" t="s">
        <v>202</v>
      </c>
      <c r="G752" s="61">
        <v>0.82000000000000006</v>
      </c>
      <c r="H752" s="15">
        <v>0.8276</v>
      </c>
      <c r="I752" s="16">
        <v>0.85</v>
      </c>
      <c r="J752" s="16">
        <v>0.86699999999999999</v>
      </c>
      <c r="K752" s="16">
        <v>0.87530000000000008</v>
      </c>
      <c r="L752" s="16">
        <v>0.8822000000000001</v>
      </c>
      <c r="M752">
        <v>0.88600000000000001</v>
      </c>
    </row>
    <row r="753" spans="1:13" x14ac:dyDescent="0.25">
      <c r="A753" s="15" t="s">
        <v>1449</v>
      </c>
      <c r="B753" s="15" t="s">
        <v>2007</v>
      </c>
      <c r="C753" s="15" t="s">
        <v>191</v>
      </c>
      <c r="D753" s="61">
        <v>0.67420000000000002</v>
      </c>
      <c r="E753" s="15" t="s">
        <v>127</v>
      </c>
      <c r="F753" s="15" t="s">
        <v>122</v>
      </c>
      <c r="G753" s="61">
        <v>0.67610000000000003</v>
      </c>
      <c r="H753" s="15">
        <v>0.67589999999999995</v>
      </c>
      <c r="I753" s="16">
        <v>0.6855</v>
      </c>
      <c r="J753" s="16">
        <v>0.65980000000000005</v>
      </c>
      <c r="K753" s="16">
        <v>0.65260000000000007</v>
      </c>
      <c r="L753" s="16">
        <v>0.65980000000000005</v>
      </c>
      <c r="M753">
        <v>0.67169999999999996</v>
      </c>
    </row>
    <row r="754" spans="1:13" x14ac:dyDescent="0.25">
      <c r="A754" s="15" t="s">
        <v>1450</v>
      </c>
      <c r="B754" s="15" t="s">
        <v>2262</v>
      </c>
      <c r="C754" s="15" t="s">
        <v>421</v>
      </c>
      <c r="D754" s="61">
        <v>0.91300000000000003</v>
      </c>
      <c r="E754" s="15" t="s">
        <v>112</v>
      </c>
      <c r="F754" s="15" t="s">
        <v>113</v>
      </c>
      <c r="G754" s="61">
        <v>0.85730000000000006</v>
      </c>
      <c r="H754" s="15">
        <v>0.90539999999999998</v>
      </c>
      <c r="I754" s="16">
        <v>0.89570000000000005</v>
      </c>
      <c r="J754" s="16">
        <v>0.89790000000000003</v>
      </c>
      <c r="K754" s="16">
        <v>0.90680000000000005</v>
      </c>
      <c r="L754" s="16">
        <v>0.89750000000000008</v>
      </c>
      <c r="M754">
        <v>0.91490000000000005</v>
      </c>
    </row>
    <row r="755" spans="1:13" x14ac:dyDescent="0.25">
      <c r="A755" s="15" t="s">
        <v>1451</v>
      </c>
      <c r="B755" s="15" t="s">
        <v>2263</v>
      </c>
      <c r="C755" s="15" t="s">
        <v>422</v>
      </c>
      <c r="D755" s="61">
        <v>0.84009999999999996</v>
      </c>
      <c r="E755" s="15" t="s">
        <v>159</v>
      </c>
      <c r="F755" s="15" t="s">
        <v>160</v>
      </c>
      <c r="G755" s="61">
        <v>0.81920000000000004</v>
      </c>
      <c r="H755" s="15">
        <v>0.83989999999999998</v>
      </c>
      <c r="I755" s="16">
        <v>0.83660000000000001</v>
      </c>
      <c r="J755" s="16">
        <v>0.89750000000000008</v>
      </c>
      <c r="K755" s="16">
        <v>0.99320000000000008</v>
      </c>
      <c r="L755" s="16">
        <v>0.88900000000000001</v>
      </c>
      <c r="M755">
        <v>0.91139999999999999</v>
      </c>
    </row>
    <row r="756" spans="1:13" x14ac:dyDescent="0.25">
      <c r="A756" s="14" t="s">
        <v>1452</v>
      </c>
      <c r="B756" s="15" t="s">
        <v>1994</v>
      </c>
      <c r="C756" s="15" t="s">
        <v>2347</v>
      </c>
      <c r="D756" s="61">
        <v>0.85719999999999996</v>
      </c>
      <c r="E756" s="15" t="s">
        <v>124</v>
      </c>
      <c r="F756" s="15" t="s">
        <v>125</v>
      </c>
      <c r="G756" s="61" t="s">
        <v>2420</v>
      </c>
      <c r="H756" s="15" t="e">
        <v>#N/A</v>
      </c>
      <c r="I756" s="16" t="e">
        <v>#N/A</v>
      </c>
      <c r="J756" s="16" t="e">
        <v>#N/A</v>
      </c>
      <c r="K756" s="16" t="e">
        <v>#N/A</v>
      </c>
      <c r="L756" s="16" t="e">
        <v>#N/A</v>
      </c>
      <c r="M756" t="e">
        <v>#N/A</v>
      </c>
    </row>
    <row r="757" spans="1:13" x14ac:dyDescent="0.25">
      <c r="A757" s="15" t="s">
        <v>1453</v>
      </c>
      <c r="B757" s="15" t="s">
        <v>1971</v>
      </c>
      <c r="C757" s="15" t="s">
        <v>141</v>
      </c>
      <c r="D757" s="61">
        <v>1.1505000000000001</v>
      </c>
      <c r="E757" s="15" t="s">
        <v>142</v>
      </c>
      <c r="F757" s="15" t="s">
        <v>143</v>
      </c>
      <c r="G757" s="61">
        <v>1.159</v>
      </c>
      <c r="H757" s="15">
        <v>1.1938</v>
      </c>
      <c r="I757" s="16">
        <v>1.218</v>
      </c>
      <c r="J757" s="16">
        <v>1.2194</v>
      </c>
      <c r="K757" s="16">
        <v>1.2290000000000001</v>
      </c>
      <c r="L757" s="16">
        <v>1.2183000000000002</v>
      </c>
      <c r="M757">
        <v>1.2542</v>
      </c>
    </row>
    <row r="758" spans="1:13" x14ac:dyDescent="0.25">
      <c r="A758" s="15" t="s">
        <v>1454</v>
      </c>
      <c r="B758" s="15" t="s">
        <v>2074</v>
      </c>
      <c r="C758" s="15" t="s">
        <v>2360</v>
      </c>
      <c r="D758" s="61">
        <v>0.89529999999999998</v>
      </c>
      <c r="E758" s="15" t="s">
        <v>121</v>
      </c>
      <c r="F758" s="15" t="s">
        <v>122</v>
      </c>
      <c r="G758" s="61">
        <v>0.87120000000000009</v>
      </c>
      <c r="H758" s="15">
        <v>0.89910000000000001</v>
      </c>
      <c r="I758" s="16">
        <v>0.89080000000000004</v>
      </c>
      <c r="J758" s="16">
        <v>0.87960000000000005</v>
      </c>
      <c r="K758" s="16" t="s">
        <v>635</v>
      </c>
      <c r="L758" s="16" t="s">
        <v>635</v>
      </c>
      <c r="M758" t="s">
        <v>635</v>
      </c>
    </row>
    <row r="759" spans="1:13" x14ac:dyDescent="0.25">
      <c r="A759" s="15" t="s">
        <v>1455</v>
      </c>
      <c r="B759" s="15" t="s">
        <v>2224</v>
      </c>
      <c r="C759" s="15" t="s">
        <v>2389</v>
      </c>
      <c r="D759" s="61">
        <v>1.0818000000000001</v>
      </c>
      <c r="E759" s="15" t="s">
        <v>380</v>
      </c>
      <c r="F759" s="15" t="s">
        <v>381</v>
      </c>
      <c r="G759" s="61">
        <v>1.1294</v>
      </c>
      <c r="H759" s="15">
        <v>1.1777</v>
      </c>
      <c r="I759" s="16">
        <v>1.2272000000000001</v>
      </c>
      <c r="J759" s="16">
        <v>1.2196</v>
      </c>
      <c r="K759" s="16">
        <v>1.2578</v>
      </c>
      <c r="L759" s="16">
        <v>1.1813</v>
      </c>
      <c r="M759">
        <v>1.1579999999999999</v>
      </c>
    </row>
    <row r="760" spans="1:13" x14ac:dyDescent="0.25">
      <c r="A760" s="15" t="s">
        <v>1456</v>
      </c>
      <c r="B760" s="15" t="s">
        <v>1956</v>
      </c>
      <c r="C760" s="15" t="s">
        <v>650</v>
      </c>
      <c r="D760" s="61">
        <v>0.35759999999999997</v>
      </c>
      <c r="E760" s="15" t="s">
        <v>106</v>
      </c>
      <c r="F760" s="15" t="s">
        <v>107</v>
      </c>
      <c r="G760" s="61">
        <v>0.37190000000000001</v>
      </c>
      <c r="H760" s="15">
        <v>0.3911</v>
      </c>
      <c r="I760" s="16">
        <v>0.39489999999999997</v>
      </c>
      <c r="J760" s="16">
        <v>0.4047</v>
      </c>
      <c r="K760" s="16">
        <v>0.41860000000000003</v>
      </c>
      <c r="L760" s="16">
        <v>0.4168</v>
      </c>
      <c r="M760">
        <v>0.42670000000000002</v>
      </c>
    </row>
    <row r="761" spans="1:13" x14ac:dyDescent="0.25">
      <c r="A761" s="15" t="s">
        <v>1457</v>
      </c>
      <c r="B761" s="15" t="s">
        <v>2077</v>
      </c>
      <c r="C761" s="15" t="s">
        <v>263</v>
      </c>
      <c r="D761" s="61">
        <v>0.93589999999999995</v>
      </c>
      <c r="E761" s="15" t="s">
        <v>145</v>
      </c>
      <c r="F761" s="15" t="s">
        <v>146</v>
      </c>
      <c r="G761" s="61">
        <v>0.87820000000000009</v>
      </c>
      <c r="H761" s="15">
        <v>0.86499999999999999</v>
      </c>
      <c r="I761" s="16">
        <v>0.87209999999999999</v>
      </c>
      <c r="J761" s="16">
        <v>0.88340000000000007</v>
      </c>
      <c r="K761" s="16">
        <v>0.8841</v>
      </c>
      <c r="L761" s="16">
        <v>0.88919999999999999</v>
      </c>
      <c r="M761">
        <v>0.89600000000000002</v>
      </c>
    </row>
    <row r="762" spans="1:13" x14ac:dyDescent="0.25">
      <c r="A762" s="15" t="s">
        <v>1458</v>
      </c>
      <c r="B762" s="15" t="s">
        <v>2264</v>
      </c>
      <c r="C762" s="15" t="s">
        <v>2400</v>
      </c>
      <c r="D762" s="61">
        <v>0.80669999999999997</v>
      </c>
      <c r="E762" s="15" t="s">
        <v>159</v>
      </c>
      <c r="F762" s="15" t="s">
        <v>160</v>
      </c>
      <c r="G762" s="61" t="s">
        <v>2420</v>
      </c>
      <c r="H762" s="15" t="e">
        <v>#N/A</v>
      </c>
      <c r="I762" s="16" t="e">
        <v>#N/A</v>
      </c>
      <c r="J762" s="16" t="e">
        <v>#N/A</v>
      </c>
      <c r="K762" s="16" t="e">
        <v>#N/A</v>
      </c>
      <c r="L762" s="16" t="e">
        <v>#N/A</v>
      </c>
      <c r="M762" t="e">
        <v>#N/A</v>
      </c>
    </row>
    <row r="763" spans="1:13" x14ac:dyDescent="0.25">
      <c r="A763" s="15" t="s">
        <v>1459</v>
      </c>
      <c r="B763" s="15" t="s">
        <v>2063</v>
      </c>
      <c r="C763" s="15" t="s">
        <v>382</v>
      </c>
      <c r="D763" s="61">
        <v>0.33929999999999999</v>
      </c>
      <c r="E763" s="15" t="s">
        <v>106</v>
      </c>
      <c r="F763" s="15" t="s">
        <v>107</v>
      </c>
      <c r="G763" s="61">
        <v>0.31990000000000002</v>
      </c>
      <c r="H763" s="15">
        <v>0.3453</v>
      </c>
      <c r="I763" s="16">
        <v>0.36649999999999999</v>
      </c>
      <c r="J763" s="16">
        <v>0.34950000000000003</v>
      </c>
      <c r="K763" s="16">
        <v>0.34350000000000003</v>
      </c>
      <c r="L763" s="16">
        <v>0.3533</v>
      </c>
      <c r="M763">
        <v>0.35360000000000003</v>
      </c>
    </row>
    <row r="764" spans="1:13" x14ac:dyDescent="0.25">
      <c r="A764" s="15" t="s">
        <v>1460</v>
      </c>
      <c r="B764" s="15" t="s">
        <v>2248</v>
      </c>
      <c r="C764" s="15" t="s">
        <v>2395</v>
      </c>
      <c r="D764" s="61">
        <v>0.78849999999999998</v>
      </c>
      <c r="E764" s="15" t="s">
        <v>318</v>
      </c>
      <c r="F764" s="15" t="s">
        <v>276</v>
      </c>
      <c r="G764" s="61">
        <v>0.80610000000000004</v>
      </c>
      <c r="H764" s="15">
        <v>0.81899999999999995</v>
      </c>
      <c r="I764" s="16">
        <v>0.80720000000000003</v>
      </c>
      <c r="J764" s="16">
        <v>0.80780000000000007</v>
      </c>
      <c r="K764" s="16">
        <v>0.79090000000000005</v>
      </c>
      <c r="L764" s="16">
        <v>0.82590000000000008</v>
      </c>
      <c r="M764">
        <v>0.81840000000000002</v>
      </c>
    </row>
    <row r="765" spans="1:13" x14ac:dyDescent="0.25">
      <c r="A765" s="15" t="s">
        <v>1461</v>
      </c>
      <c r="B765" s="15" t="s">
        <v>1994</v>
      </c>
      <c r="C765" s="15" t="s">
        <v>2347</v>
      </c>
      <c r="D765" s="61">
        <v>0.85719999999999996</v>
      </c>
      <c r="E765" s="15" t="s">
        <v>134</v>
      </c>
      <c r="F765" s="15" t="s">
        <v>135</v>
      </c>
      <c r="G765" s="61" t="s">
        <v>2420</v>
      </c>
      <c r="H765" s="15" t="e">
        <v>#N/A</v>
      </c>
      <c r="I765" s="16" t="e">
        <v>#N/A</v>
      </c>
      <c r="J765" s="16" t="e">
        <v>#N/A</v>
      </c>
      <c r="K765" s="16" t="e">
        <v>#N/A</v>
      </c>
      <c r="L765" s="16" t="e">
        <v>#N/A</v>
      </c>
      <c r="M765" t="e">
        <v>#N/A</v>
      </c>
    </row>
    <row r="766" spans="1:13" x14ac:dyDescent="0.25">
      <c r="A766" s="15" t="s">
        <v>1462</v>
      </c>
      <c r="B766" s="15" t="s">
        <v>1957</v>
      </c>
      <c r="C766" s="15" t="s">
        <v>108</v>
      </c>
      <c r="D766" s="61">
        <v>0.80159999999999998</v>
      </c>
      <c r="E766" s="15" t="s">
        <v>178</v>
      </c>
      <c r="F766" s="15" t="s">
        <v>179</v>
      </c>
      <c r="G766" s="61">
        <v>0.8357</v>
      </c>
      <c r="H766" s="15">
        <v>0.85309999999999997</v>
      </c>
      <c r="I766" s="16">
        <v>0.86309999999999998</v>
      </c>
      <c r="J766" s="16">
        <v>0.86530000000000007</v>
      </c>
      <c r="K766" s="16">
        <v>0.88260000000000005</v>
      </c>
      <c r="L766" s="16">
        <v>0.88100000000000001</v>
      </c>
      <c r="M766">
        <v>0.90549999999999997</v>
      </c>
    </row>
    <row r="767" spans="1:13" x14ac:dyDescent="0.25">
      <c r="A767" s="15" t="s">
        <v>1463</v>
      </c>
      <c r="B767" s="15" t="s">
        <v>2120</v>
      </c>
      <c r="C767" s="15" t="s">
        <v>2367</v>
      </c>
      <c r="D767" s="61">
        <v>1.0206999999999999</v>
      </c>
      <c r="E767" s="15" t="s">
        <v>124</v>
      </c>
      <c r="F767" s="15" t="s">
        <v>125</v>
      </c>
      <c r="G767" s="61">
        <v>1.0419</v>
      </c>
      <c r="H767" s="15">
        <v>1.0437000000000001</v>
      </c>
      <c r="I767" s="16">
        <v>1.0371999999999999</v>
      </c>
      <c r="J767" s="16">
        <v>1.0442</v>
      </c>
      <c r="K767" s="16">
        <v>1.0405</v>
      </c>
      <c r="L767" s="16">
        <v>1.0511000000000001</v>
      </c>
      <c r="M767">
        <v>1.0552999999999999</v>
      </c>
    </row>
    <row r="768" spans="1:13" x14ac:dyDescent="0.25">
      <c r="A768" s="15" t="s">
        <v>1464</v>
      </c>
      <c r="B768" s="15" t="s">
        <v>2044</v>
      </c>
      <c r="C768" s="15" t="s">
        <v>2357</v>
      </c>
      <c r="D768" s="61">
        <v>1.0036</v>
      </c>
      <c r="E768" s="15" t="s">
        <v>178</v>
      </c>
      <c r="F768" s="15" t="s">
        <v>179</v>
      </c>
      <c r="G768" s="61">
        <v>0.92820000000000003</v>
      </c>
      <c r="H768" s="15">
        <v>0.87819999999999998</v>
      </c>
      <c r="I768" s="16">
        <v>0.77669999999999995</v>
      </c>
      <c r="J768" s="16">
        <v>0.75970000000000004</v>
      </c>
      <c r="K768" s="16">
        <v>0.81010000000000004</v>
      </c>
      <c r="L768" s="16">
        <v>0.84000000000000008</v>
      </c>
      <c r="M768">
        <v>0.79800000000000004</v>
      </c>
    </row>
    <row r="769" spans="1:13" x14ac:dyDescent="0.25">
      <c r="A769" s="15" t="s">
        <v>1465</v>
      </c>
      <c r="B769" s="15" t="s">
        <v>2265</v>
      </c>
      <c r="C769" s="15" t="s">
        <v>325</v>
      </c>
      <c r="D769" s="61">
        <v>0.86439999999999995</v>
      </c>
      <c r="E769" s="15" t="s">
        <v>124</v>
      </c>
      <c r="F769" s="15" t="s">
        <v>125</v>
      </c>
      <c r="G769" s="61">
        <v>0.8579</v>
      </c>
      <c r="H769" s="15">
        <v>0.92469999999999997</v>
      </c>
      <c r="I769" s="16">
        <v>0.92689999999999995</v>
      </c>
      <c r="J769" s="16">
        <v>0.9114000000000001</v>
      </c>
      <c r="K769" s="16">
        <v>0.9235000000000001</v>
      </c>
      <c r="L769" s="16">
        <v>0.93600000000000005</v>
      </c>
      <c r="M769">
        <v>0.92549999999999999</v>
      </c>
    </row>
    <row r="770" spans="1:13" x14ac:dyDescent="0.25">
      <c r="A770" s="15" t="s">
        <v>1466</v>
      </c>
      <c r="B770" s="15" t="s">
        <v>2136</v>
      </c>
      <c r="C770" s="15" t="s">
        <v>323</v>
      </c>
      <c r="D770" s="61">
        <v>0.85150000000000003</v>
      </c>
      <c r="E770" s="15" t="s">
        <v>134</v>
      </c>
      <c r="F770" s="15" t="s">
        <v>135</v>
      </c>
      <c r="G770" s="61">
        <v>0.85550000000000004</v>
      </c>
      <c r="H770" s="15">
        <v>0.88029999999999997</v>
      </c>
      <c r="I770" s="16">
        <v>0.84460000000000002</v>
      </c>
      <c r="J770" s="16">
        <v>0.85350000000000004</v>
      </c>
      <c r="K770" s="16">
        <v>0.87870000000000004</v>
      </c>
      <c r="L770" s="16">
        <v>0.87830000000000008</v>
      </c>
      <c r="M770">
        <v>0.81569999999999998</v>
      </c>
    </row>
    <row r="771" spans="1:13" x14ac:dyDescent="0.25">
      <c r="A771" s="15" t="s">
        <v>1467</v>
      </c>
      <c r="B771" s="15" t="s">
        <v>2036</v>
      </c>
      <c r="C771" s="15" t="s">
        <v>344</v>
      </c>
      <c r="D771" s="61">
        <v>0.97529999999999994</v>
      </c>
      <c r="E771" s="15" t="s">
        <v>159</v>
      </c>
      <c r="F771" s="15" t="s">
        <v>160</v>
      </c>
      <c r="G771" s="61">
        <v>0.91720000000000002</v>
      </c>
      <c r="H771" s="15">
        <v>0.91090000000000004</v>
      </c>
      <c r="I771" s="16">
        <v>0.9153</v>
      </c>
      <c r="J771" s="16">
        <v>0.92180000000000006</v>
      </c>
      <c r="K771" s="16">
        <v>0.90990000000000004</v>
      </c>
      <c r="L771" s="16">
        <v>0.89570000000000005</v>
      </c>
      <c r="M771">
        <v>0.84570000000000001</v>
      </c>
    </row>
    <row r="772" spans="1:13" x14ac:dyDescent="0.25">
      <c r="A772" s="15" t="s">
        <v>1468</v>
      </c>
      <c r="B772" s="15" t="s">
        <v>2076</v>
      </c>
      <c r="C772" s="15" t="s">
        <v>260</v>
      </c>
      <c r="D772" s="61">
        <v>0.89659999999999995</v>
      </c>
      <c r="E772" s="15" t="s">
        <v>261</v>
      </c>
      <c r="F772" s="15" t="s">
        <v>262</v>
      </c>
      <c r="G772" s="61">
        <v>0.88550000000000006</v>
      </c>
      <c r="H772" s="15">
        <v>0.87090000000000001</v>
      </c>
      <c r="I772" s="16">
        <v>0.87829999999999997</v>
      </c>
      <c r="J772" s="16">
        <v>0.89440000000000008</v>
      </c>
      <c r="K772" s="16">
        <v>0.89</v>
      </c>
      <c r="L772" s="16">
        <v>0.90200000000000002</v>
      </c>
      <c r="M772">
        <v>0.90980000000000005</v>
      </c>
    </row>
    <row r="773" spans="1:13" x14ac:dyDescent="0.25">
      <c r="A773" s="15" t="s">
        <v>1469</v>
      </c>
      <c r="B773" s="15" t="s">
        <v>2266</v>
      </c>
      <c r="C773" s="15" t="s">
        <v>2401</v>
      </c>
      <c r="D773" s="61">
        <v>0.76539999999999997</v>
      </c>
      <c r="E773" s="15" t="s">
        <v>246</v>
      </c>
      <c r="F773" s="15" t="s">
        <v>247</v>
      </c>
      <c r="G773" s="61" t="s">
        <v>2420</v>
      </c>
      <c r="H773" s="15" t="e">
        <v>#N/A</v>
      </c>
      <c r="I773" s="16" t="e">
        <v>#N/A</v>
      </c>
      <c r="J773" s="16" t="e">
        <v>#N/A</v>
      </c>
      <c r="K773" s="16" t="e">
        <v>#N/A</v>
      </c>
      <c r="L773" s="16" t="e">
        <v>#N/A</v>
      </c>
      <c r="M773" t="e">
        <v>#N/A</v>
      </c>
    </row>
    <row r="774" spans="1:13" x14ac:dyDescent="0.25">
      <c r="A774" s="15" t="s">
        <v>1470</v>
      </c>
      <c r="B774" s="15" t="s">
        <v>2058</v>
      </c>
      <c r="C774" s="15" t="s">
        <v>243</v>
      </c>
      <c r="D774" s="61">
        <v>0.90680000000000005</v>
      </c>
      <c r="E774" s="15" t="s">
        <v>134</v>
      </c>
      <c r="F774" s="15" t="s">
        <v>135</v>
      </c>
      <c r="G774" s="61">
        <v>0.87930000000000008</v>
      </c>
      <c r="H774" s="15">
        <v>0.86</v>
      </c>
      <c r="I774" s="16">
        <v>0.86950000000000005</v>
      </c>
      <c r="J774" s="16">
        <v>0.86970000000000003</v>
      </c>
      <c r="K774" s="16">
        <v>0.88440000000000007</v>
      </c>
      <c r="L774" s="16">
        <v>0.87530000000000008</v>
      </c>
      <c r="M774">
        <v>0.86890000000000001</v>
      </c>
    </row>
    <row r="775" spans="1:13" x14ac:dyDescent="0.25">
      <c r="A775" s="15" t="s">
        <v>1471</v>
      </c>
      <c r="B775" s="15" t="s">
        <v>2131</v>
      </c>
      <c r="C775" s="15" t="s">
        <v>317</v>
      </c>
      <c r="D775" s="61">
        <v>0.92220000000000002</v>
      </c>
      <c r="E775" s="15" t="s">
        <v>318</v>
      </c>
      <c r="F775" s="15" t="s">
        <v>276</v>
      </c>
      <c r="G775" s="61">
        <v>0.86680000000000001</v>
      </c>
      <c r="H775" s="15">
        <v>0.8891</v>
      </c>
      <c r="I775" s="16">
        <v>0.85919999999999996</v>
      </c>
      <c r="J775" s="16">
        <v>0.83320000000000005</v>
      </c>
      <c r="K775" s="16">
        <v>0.86399999999999999</v>
      </c>
      <c r="L775" s="16">
        <v>0.84700000000000009</v>
      </c>
      <c r="M775">
        <v>0.85809999999999997</v>
      </c>
    </row>
    <row r="776" spans="1:13" x14ac:dyDescent="0.25">
      <c r="A776" s="15" t="s">
        <v>1472</v>
      </c>
      <c r="B776" s="15" t="s">
        <v>1978</v>
      </c>
      <c r="C776" s="15" t="s">
        <v>250</v>
      </c>
      <c r="D776" s="61">
        <v>0.93679999999999997</v>
      </c>
      <c r="E776" s="15" t="s">
        <v>115</v>
      </c>
      <c r="F776" s="15" t="s">
        <v>116</v>
      </c>
      <c r="G776" s="61">
        <v>0.94640000000000002</v>
      </c>
      <c r="H776" s="15">
        <v>0.95020000000000004</v>
      </c>
      <c r="I776" s="16">
        <v>0.94930000000000003</v>
      </c>
      <c r="J776" s="16">
        <v>0.93370000000000009</v>
      </c>
      <c r="K776" s="16" t="s">
        <v>635</v>
      </c>
      <c r="L776" s="16" t="s">
        <v>635</v>
      </c>
      <c r="M776" t="s">
        <v>635</v>
      </c>
    </row>
    <row r="777" spans="1:13" x14ac:dyDescent="0.25">
      <c r="A777" s="15" t="s">
        <v>1473</v>
      </c>
      <c r="B777" s="15" t="s">
        <v>1985</v>
      </c>
      <c r="C777" s="15" t="s">
        <v>2344</v>
      </c>
      <c r="D777" s="61">
        <v>0.86990000000000001</v>
      </c>
      <c r="E777" s="15" t="s">
        <v>137</v>
      </c>
      <c r="F777" s="15" t="s">
        <v>138</v>
      </c>
      <c r="G777" s="61" t="s">
        <v>2420</v>
      </c>
      <c r="H777" s="15" t="e">
        <v>#N/A</v>
      </c>
      <c r="I777" s="16" t="e">
        <v>#N/A</v>
      </c>
      <c r="J777" s="16" t="e">
        <v>#N/A</v>
      </c>
      <c r="K777" s="16" t="e">
        <v>#N/A</v>
      </c>
      <c r="L777" s="16" t="e">
        <v>#N/A</v>
      </c>
      <c r="M777" t="e">
        <v>#N/A</v>
      </c>
    </row>
    <row r="778" spans="1:13" x14ac:dyDescent="0.25">
      <c r="A778" s="15" t="s">
        <v>1474</v>
      </c>
      <c r="B778" s="15" t="s">
        <v>1987</v>
      </c>
      <c r="C778" s="15" t="s">
        <v>169</v>
      </c>
      <c r="D778" s="61">
        <v>0.85319999999999996</v>
      </c>
      <c r="E778" s="15" t="s">
        <v>159</v>
      </c>
      <c r="F778" s="15" t="s">
        <v>160</v>
      </c>
      <c r="G778" s="61">
        <v>0.8649</v>
      </c>
      <c r="H778" s="15">
        <v>0.85709999999999997</v>
      </c>
      <c r="I778" s="16">
        <v>0.84609999999999996</v>
      </c>
      <c r="J778" s="16">
        <v>0.84960000000000002</v>
      </c>
      <c r="K778" s="16">
        <v>0.84320000000000006</v>
      </c>
      <c r="L778" s="16">
        <v>0.86180000000000001</v>
      </c>
      <c r="M778">
        <v>0.85240000000000005</v>
      </c>
    </row>
    <row r="779" spans="1:13" x14ac:dyDescent="0.25">
      <c r="A779" s="15" t="s">
        <v>1475</v>
      </c>
      <c r="B779" s="15" t="s">
        <v>2267</v>
      </c>
      <c r="C779" s="15" t="s">
        <v>423</v>
      </c>
      <c r="D779" s="61">
        <v>0.91259999999999997</v>
      </c>
      <c r="E779" s="15" t="s">
        <v>124</v>
      </c>
      <c r="F779" s="15" t="s">
        <v>125</v>
      </c>
      <c r="G779" s="61">
        <v>0.91570000000000007</v>
      </c>
      <c r="H779" s="15">
        <v>0.8669</v>
      </c>
      <c r="I779" s="16">
        <v>0.91359999999999997</v>
      </c>
      <c r="J779" s="16">
        <v>0.92560000000000009</v>
      </c>
      <c r="K779" s="16">
        <v>0.94610000000000005</v>
      </c>
      <c r="L779" s="16">
        <v>0.91490000000000005</v>
      </c>
      <c r="M779">
        <v>0.93020000000000003</v>
      </c>
    </row>
    <row r="780" spans="1:13" x14ac:dyDescent="0.25">
      <c r="A780" s="15" t="s">
        <v>1476</v>
      </c>
      <c r="B780" s="15" t="s">
        <v>2199</v>
      </c>
      <c r="C780" s="15" t="s">
        <v>373</v>
      </c>
      <c r="D780" s="61">
        <v>0.78580000000000005</v>
      </c>
      <c r="E780" s="15" t="s">
        <v>124</v>
      </c>
      <c r="F780" s="15" t="s">
        <v>125</v>
      </c>
      <c r="G780" s="61">
        <v>0.78860000000000008</v>
      </c>
      <c r="H780" s="15">
        <v>0.78029999999999999</v>
      </c>
      <c r="I780" s="16">
        <v>0.83730000000000004</v>
      </c>
      <c r="J780" s="16">
        <v>0.85200000000000009</v>
      </c>
      <c r="K780" s="16">
        <v>0.90590000000000004</v>
      </c>
      <c r="L780" s="16">
        <v>0.95350000000000001</v>
      </c>
      <c r="M780">
        <v>0.94389999999999996</v>
      </c>
    </row>
    <row r="781" spans="1:13" x14ac:dyDescent="0.25">
      <c r="A781" s="15" t="s">
        <v>1477</v>
      </c>
      <c r="B781" s="15" t="s">
        <v>2268</v>
      </c>
      <c r="C781" s="15" t="s">
        <v>644</v>
      </c>
      <c r="D781" s="61">
        <v>0.99850000000000005</v>
      </c>
      <c r="E781" s="15" t="s">
        <v>171</v>
      </c>
      <c r="F781" s="15" t="s">
        <v>172</v>
      </c>
      <c r="G781" s="61">
        <v>1.0212000000000001</v>
      </c>
      <c r="H781" s="15">
        <v>1.0199</v>
      </c>
      <c r="I781" s="16">
        <v>1.0198</v>
      </c>
      <c r="J781" s="16">
        <v>1.0358000000000001</v>
      </c>
      <c r="K781" s="16">
        <v>1.0091000000000001</v>
      </c>
      <c r="L781" s="16">
        <v>1.0210000000000001</v>
      </c>
      <c r="M781">
        <v>1.0301</v>
      </c>
    </row>
    <row r="782" spans="1:13" x14ac:dyDescent="0.25">
      <c r="A782" s="15" t="s">
        <v>1478</v>
      </c>
      <c r="B782" s="15" t="s">
        <v>1997</v>
      </c>
      <c r="C782" s="15" t="s">
        <v>2348</v>
      </c>
      <c r="D782" s="61">
        <v>1.0210999999999999</v>
      </c>
      <c r="E782" s="15" t="s">
        <v>178</v>
      </c>
      <c r="F782" s="15" t="s">
        <v>179</v>
      </c>
      <c r="G782" s="61" t="s">
        <v>2420</v>
      </c>
      <c r="H782" s="15" t="e">
        <v>#N/A</v>
      </c>
      <c r="I782" s="16" t="e">
        <v>#N/A</v>
      </c>
      <c r="J782" s="16" t="e">
        <v>#N/A</v>
      </c>
      <c r="K782" s="16" t="e">
        <v>#N/A</v>
      </c>
      <c r="L782" s="16" t="e">
        <v>#N/A</v>
      </c>
      <c r="M782" t="e">
        <v>#N/A</v>
      </c>
    </row>
    <row r="783" spans="1:13" x14ac:dyDescent="0.25">
      <c r="A783" s="15" t="s">
        <v>1479</v>
      </c>
      <c r="B783" s="15" t="s">
        <v>2191</v>
      </c>
      <c r="C783" s="15" t="s">
        <v>367</v>
      </c>
      <c r="D783" s="61">
        <v>0.94110000000000005</v>
      </c>
      <c r="E783" s="15" t="s">
        <v>368</v>
      </c>
      <c r="F783" s="15" t="s">
        <v>276</v>
      </c>
      <c r="G783" s="61">
        <v>1.0083</v>
      </c>
      <c r="H783" s="15">
        <v>0.96899999999999997</v>
      </c>
      <c r="I783" s="16">
        <v>0.95889999999999997</v>
      </c>
      <c r="J783" s="16">
        <v>0.95850000000000002</v>
      </c>
      <c r="K783" s="16">
        <v>0.95810000000000006</v>
      </c>
      <c r="L783" s="16">
        <v>0.96520000000000006</v>
      </c>
      <c r="M783">
        <v>0.9355</v>
      </c>
    </row>
    <row r="784" spans="1:13" x14ac:dyDescent="0.25">
      <c r="A784" s="62" t="s">
        <v>1480</v>
      </c>
      <c r="B784" s="15" t="s">
        <v>2269</v>
      </c>
      <c r="C784" s="15" t="s">
        <v>424</v>
      </c>
      <c r="D784" s="61">
        <v>0.92369999999999997</v>
      </c>
      <c r="E784" s="15" t="s">
        <v>101</v>
      </c>
      <c r="F784" s="15" t="s">
        <v>102</v>
      </c>
      <c r="G784" s="61">
        <v>0.83930000000000005</v>
      </c>
      <c r="H784" s="15">
        <v>0.89349999999999996</v>
      </c>
      <c r="I784" s="16">
        <v>0.91569999999999996</v>
      </c>
      <c r="J784" s="16">
        <v>0.94810000000000005</v>
      </c>
      <c r="K784" s="16">
        <v>0.93480000000000008</v>
      </c>
      <c r="L784" s="16">
        <v>0.95820000000000005</v>
      </c>
      <c r="M784">
        <v>0.96050000000000002</v>
      </c>
    </row>
    <row r="785" spans="1:13" x14ac:dyDescent="0.25">
      <c r="A785" s="15" t="s">
        <v>1481</v>
      </c>
      <c r="B785" s="15" t="s">
        <v>2002</v>
      </c>
      <c r="C785" s="15" t="s">
        <v>188</v>
      </c>
      <c r="D785" s="61">
        <v>0.92510000000000003</v>
      </c>
      <c r="E785" s="15" t="s">
        <v>148</v>
      </c>
      <c r="F785" s="15" t="s">
        <v>149</v>
      </c>
      <c r="G785" s="61">
        <v>0.91390000000000005</v>
      </c>
      <c r="H785" s="15">
        <v>0.91879999999999995</v>
      </c>
      <c r="I785" s="16">
        <v>0.92369999999999997</v>
      </c>
      <c r="J785" s="16">
        <v>0.91250000000000009</v>
      </c>
      <c r="K785" s="16">
        <v>0.93510000000000004</v>
      </c>
      <c r="L785" s="16">
        <v>0.92800000000000005</v>
      </c>
      <c r="M785">
        <v>0.92589999999999995</v>
      </c>
    </row>
    <row r="786" spans="1:13" x14ac:dyDescent="0.25">
      <c r="A786" s="15" t="s">
        <v>1482</v>
      </c>
      <c r="B786" s="15" t="s">
        <v>2186</v>
      </c>
      <c r="C786" s="15" t="s">
        <v>2380</v>
      </c>
      <c r="D786" s="61">
        <v>0.92730000000000001</v>
      </c>
      <c r="E786" s="15" t="s">
        <v>137</v>
      </c>
      <c r="F786" s="15" t="s">
        <v>138</v>
      </c>
      <c r="G786" s="61">
        <v>0.872</v>
      </c>
      <c r="H786" s="15">
        <v>0.88949999999999996</v>
      </c>
      <c r="I786" s="16">
        <v>0.93530000000000002</v>
      </c>
      <c r="J786" s="16">
        <v>0.93280000000000007</v>
      </c>
      <c r="K786" s="16">
        <v>0.93780000000000008</v>
      </c>
      <c r="L786" s="16">
        <v>0.89280000000000004</v>
      </c>
      <c r="M786">
        <v>0.88629999999999998</v>
      </c>
    </row>
    <row r="787" spans="1:13" x14ac:dyDescent="0.25">
      <c r="A787" s="15" t="s">
        <v>1483</v>
      </c>
      <c r="B787" s="15" t="s">
        <v>2270</v>
      </c>
      <c r="C787" s="15" t="s">
        <v>425</v>
      </c>
      <c r="D787" s="61">
        <v>0.97170000000000001</v>
      </c>
      <c r="E787" s="15" t="s">
        <v>112</v>
      </c>
      <c r="F787" s="15" t="s">
        <v>113</v>
      </c>
      <c r="G787" s="61">
        <v>0.92500000000000004</v>
      </c>
      <c r="H787" s="15">
        <v>0.9284</v>
      </c>
      <c r="I787" s="16">
        <v>0.9415</v>
      </c>
      <c r="J787" s="16">
        <v>0.93900000000000006</v>
      </c>
      <c r="K787" s="16">
        <v>0.94890000000000008</v>
      </c>
      <c r="L787" s="16">
        <v>0.92360000000000009</v>
      </c>
      <c r="M787">
        <v>0.93489999999999995</v>
      </c>
    </row>
    <row r="788" spans="1:13" x14ac:dyDescent="0.25">
      <c r="A788" s="15" t="s">
        <v>1484</v>
      </c>
      <c r="B788" s="15" t="s">
        <v>2157</v>
      </c>
      <c r="C788" s="15" t="s">
        <v>340</v>
      </c>
      <c r="D788" s="61">
        <v>1.0170999999999999</v>
      </c>
      <c r="E788" s="15" t="s">
        <v>183</v>
      </c>
      <c r="F788" s="15" t="s">
        <v>184</v>
      </c>
      <c r="G788" s="61">
        <v>1.0482</v>
      </c>
      <c r="H788" s="15">
        <v>1.0668</v>
      </c>
      <c r="I788" s="16">
        <v>1.0852999999999999</v>
      </c>
      <c r="J788" s="16">
        <v>1.0864</v>
      </c>
      <c r="K788" s="16">
        <v>1.1025</v>
      </c>
      <c r="L788" s="16">
        <v>1.1133</v>
      </c>
      <c r="M788">
        <v>1.0949</v>
      </c>
    </row>
    <row r="789" spans="1:13" x14ac:dyDescent="0.25">
      <c r="A789" s="15" t="s">
        <v>1485</v>
      </c>
      <c r="B789" s="15" t="s">
        <v>2271</v>
      </c>
      <c r="C789" s="15" t="s">
        <v>2402</v>
      </c>
      <c r="D789" s="61">
        <v>1.115</v>
      </c>
      <c r="E789" s="15" t="s">
        <v>171</v>
      </c>
      <c r="F789" s="15" t="s">
        <v>172</v>
      </c>
      <c r="G789" s="61" t="s">
        <v>2420</v>
      </c>
      <c r="H789" s="15" t="e">
        <v>#N/A</v>
      </c>
      <c r="I789" s="16" t="e">
        <v>#N/A</v>
      </c>
      <c r="J789" s="16" t="e">
        <v>#N/A</v>
      </c>
      <c r="K789" s="16" t="e">
        <v>#N/A</v>
      </c>
      <c r="L789" s="16" t="e">
        <v>#N/A</v>
      </c>
      <c r="M789" t="e">
        <v>#N/A</v>
      </c>
    </row>
    <row r="790" spans="1:13" x14ac:dyDescent="0.25">
      <c r="A790" s="15" t="s">
        <v>1486</v>
      </c>
      <c r="B790" s="15" t="s">
        <v>2272</v>
      </c>
      <c r="C790" s="15" t="s">
        <v>426</v>
      </c>
      <c r="D790" s="61">
        <v>0.92169999999999996</v>
      </c>
      <c r="E790" s="15" t="s">
        <v>185</v>
      </c>
      <c r="F790" s="15" t="s">
        <v>186</v>
      </c>
      <c r="G790" s="61">
        <v>0.91210000000000002</v>
      </c>
      <c r="H790" s="15">
        <v>0.92110000000000003</v>
      </c>
      <c r="I790" s="16">
        <v>0.87790000000000001</v>
      </c>
      <c r="J790" s="16">
        <v>0.92030000000000001</v>
      </c>
      <c r="K790" s="16">
        <v>0.9235000000000001</v>
      </c>
      <c r="L790" s="16">
        <v>0.94690000000000007</v>
      </c>
      <c r="M790">
        <v>0.95230000000000004</v>
      </c>
    </row>
    <row r="791" spans="1:13" x14ac:dyDescent="0.25">
      <c r="A791" s="15" t="s">
        <v>1487</v>
      </c>
      <c r="B791" s="15" t="s">
        <v>2263</v>
      </c>
      <c r="C791" s="15" t="s">
        <v>422</v>
      </c>
      <c r="D791" s="61">
        <v>0.84009999999999996</v>
      </c>
      <c r="E791" s="15" t="s">
        <v>159</v>
      </c>
      <c r="F791" s="15" t="s">
        <v>160</v>
      </c>
      <c r="G791" s="61">
        <v>0.81920000000000004</v>
      </c>
      <c r="H791" s="15">
        <v>0.83989999999999998</v>
      </c>
      <c r="I791" s="16">
        <v>0.83660000000000001</v>
      </c>
      <c r="J791" s="16">
        <v>0.89750000000000008</v>
      </c>
      <c r="K791" s="16">
        <v>0.99320000000000008</v>
      </c>
      <c r="L791" s="16">
        <v>0.88900000000000001</v>
      </c>
      <c r="M791">
        <v>0.91139999999999999</v>
      </c>
    </row>
    <row r="792" spans="1:13" x14ac:dyDescent="0.25">
      <c r="A792" s="15" t="s">
        <v>1488</v>
      </c>
      <c r="B792" s="15" t="s">
        <v>1977</v>
      </c>
      <c r="C792" s="15" t="s">
        <v>155</v>
      </c>
      <c r="D792" s="61">
        <v>1.0563</v>
      </c>
      <c r="E792" s="15" t="s">
        <v>199</v>
      </c>
      <c r="F792" s="15" t="s">
        <v>157</v>
      </c>
      <c r="G792" s="61">
        <v>1.0647</v>
      </c>
      <c r="H792" s="15">
        <v>1.0754999999999999</v>
      </c>
      <c r="I792" s="16">
        <v>1.0959000000000001</v>
      </c>
      <c r="J792" s="16">
        <v>1.1091</v>
      </c>
      <c r="K792" s="16">
        <v>1.1356000000000002</v>
      </c>
      <c r="L792" s="16">
        <v>1.1206</v>
      </c>
      <c r="M792">
        <v>1.1294999999999999</v>
      </c>
    </row>
    <row r="793" spans="1:13" x14ac:dyDescent="0.25">
      <c r="A793" s="15" t="s">
        <v>1489</v>
      </c>
      <c r="B793" s="15" t="s">
        <v>2041</v>
      </c>
      <c r="C793" s="15" t="s">
        <v>228</v>
      </c>
      <c r="D793" s="61">
        <v>0.99729999999999996</v>
      </c>
      <c r="E793" s="15" t="s">
        <v>201</v>
      </c>
      <c r="F793" s="15" t="s">
        <v>193</v>
      </c>
      <c r="G793" s="61">
        <v>0.89760000000000006</v>
      </c>
      <c r="H793" s="15">
        <v>0.89239999999999997</v>
      </c>
      <c r="I793" s="16">
        <v>0.83809999999999996</v>
      </c>
      <c r="J793" s="16">
        <v>0.85580000000000001</v>
      </c>
      <c r="K793" s="16">
        <v>0.85400000000000009</v>
      </c>
      <c r="L793" s="16">
        <v>0.89160000000000006</v>
      </c>
      <c r="M793">
        <v>0.83050000000000002</v>
      </c>
    </row>
    <row r="794" spans="1:13" x14ac:dyDescent="0.25">
      <c r="A794" s="15" t="s">
        <v>1490</v>
      </c>
      <c r="B794" s="15" t="s">
        <v>2088</v>
      </c>
      <c r="C794" s="15" t="s">
        <v>2362</v>
      </c>
      <c r="D794" s="61">
        <v>0.99180000000000001</v>
      </c>
      <c r="E794" s="15" t="s">
        <v>196</v>
      </c>
      <c r="F794" s="15" t="s">
        <v>197</v>
      </c>
      <c r="G794" s="61">
        <v>0.95710000000000006</v>
      </c>
      <c r="H794" s="15">
        <v>0.97150000000000003</v>
      </c>
      <c r="I794" s="16">
        <v>0.95379999999999998</v>
      </c>
      <c r="J794" s="16">
        <v>0.95050000000000001</v>
      </c>
      <c r="K794" s="16">
        <v>0.92890000000000006</v>
      </c>
      <c r="L794" s="16">
        <v>0.93890000000000007</v>
      </c>
      <c r="M794">
        <v>0.94330000000000003</v>
      </c>
    </row>
    <row r="795" spans="1:13" x14ac:dyDescent="0.25">
      <c r="A795" s="15" t="s">
        <v>1491</v>
      </c>
      <c r="B795" s="15" t="s">
        <v>2273</v>
      </c>
      <c r="C795" s="15" t="s">
        <v>656</v>
      </c>
      <c r="D795" s="61">
        <v>0.95689999999999997</v>
      </c>
      <c r="E795" s="15" t="s">
        <v>156</v>
      </c>
      <c r="F795" s="15" t="s">
        <v>157</v>
      </c>
      <c r="G795" s="61">
        <v>0.96290000000000009</v>
      </c>
      <c r="H795" s="15">
        <v>0.97219999999999995</v>
      </c>
      <c r="I795" s="16">
        <v>0.96970000000000001</v>
      </c>
      <c r="J795" s="16">
        <v>0.97720000000000007</v>
      </c>
      <c r="K795" s="16">
        <v>0.95290000000000008</v>
      </c>
      <c r="L795" s="16">
        <v>0.96800000000000008</v>
      </c>
      <c r="M795">
        <v>0.98219999999999996</v>
      </c>
    </row>
    <row r="796" spans="1:13" x14ac:dyDescent="0.25">
      <c r="A796" s="15" t="s">
        <v>1492</v>
      </c>
      <c r="B796" s="15" t="s">
        <v>2274</v>
      </c>
      <c r="C796" s="15" t="s">
        <v>427</v>
      </c>
      <c r="D796" s="61">
        <v>0.91279999999999994</v>
      </c>
      <c r="E796" s="15" t="s">
        <v>265</v>
      </c>
      <c r="F796" s="15" t="s">
        <v>266</v>
      </c>
      <c r="G796" s="61">
        <v>0.90890000000000004</v>
      </c>
      <c r="H796" s="15">
        <v>0.92110000000000003</v>
      </c>
      <c r="I796" s="16">
        <v>0.92649999999999999</v>
      </c>
      <c r="J796" s="16">
        <v>0.93200000000000005</v>
      </c>
      <c r="K796" s="16">
        <v>0.92780000000000007</v>
      </c>
      <c r="L796" s="16">
        <v>0.91660000000000008</v>
      </c>
      <c r="M796">
        <v>0.94840000000000002</v>
      </c>
    </row>
    <row r="797" spans="1:13" x14ac:dyDescent="0.25">
      <c r="A797" s="15" t="s">
        <v>1493</v>
      </c>
      <c r="B797" s="15" t="s">
        <v>2248</v>
      </c>
      <c r="C797" s="15" t="s">
        <v>2395</v>
      </c>
      <c r="D797" s="61">
        <v>0.78849999999999998</v>
      </c>
      <c r="E797" s="15" t="s">
        <v>318</v>
      </c>
      <c r="F797" s="15" t="s">
        <v>276</v>
      </c>
      <c r="G797" s="61">
        <v>0.80610000000000004</v>
      </c>
      <c r="H797" s="15">
        <v>0.81899999999999995</v>
      </c>
      <c r="I797" s="16">
        <v>0.80720000000000003</v>
      </c>
      <c r="J797" s="16">
        <v>0.80780000000000007</v>
      </c>
      <c r="K797" s="16">
        <v>0.79090000000000005</v>
      </c>
      <c r="L797" s="16">
        <v>0.82590000000000008</v>
      </c>
      <c r="M797">
        <v>0.81840000000000002</v>
      </c>
    </row>
    <row r="798" spans="1:13" x14ac:dyDescent="0.25">
      <c r="A798" s="15" t="s">
        <v>1494</v>
      </c>
      <c r="B798" s="15" t="s">
        <v>2274</v>
      </c>
      <c r="C798" s="15" t="s">
        <v>427</v>
      </c>
      <c r="D798" s="61">
        <v>0.91279999999999994</v>
      </c>
      <c r="E798" s="15" t="s">
        <v>265</v>
      </c>
      <c r="F798" s="15" t="s">
        <v>266</v>
      </c>
      <c r="G798" s="61">
        <v>0.90890000000000004</v>
      </c>
      <c r="H798" s="15">
        <v>0.92110000000000003</v>
      </c>
      <c r="I798" s="16">
        <v>0.92649999999999999</v>
      </c>
      <c r="J798" s="16">
        <v>0.93200000000000005</v>
      </c>
      <c r="K798" s="16">
        <v>0.92780000000000007</v>
      </c>
      <c r="L798" s="16">
        <v>0.91660000000000008</v>
      </c>
      <c r="M798">
        <v>0.94840000000000002</v>
      </c>
    </row>
    <row r="799" spans="1:13" x14ac:dyDescent="0.25">
      <c r="A799" s="15" t="s">
        <v>1495</v>
      </c>
      <c r="B799" s="15" t="s">
        <v>2275</v>
      </c>
      <c r="C799" s="15" t="s">
        <v>428</v>
      </c>
      <c r="D799" s="61">
        <v>0.82850000000000001</v>
      </c>
      <c r="E799" s="15" t="s">
        <v>174</v>
      </c>
      <c r="F799" s="15" t="s">
        <v>175</v>
      </c>
      <c r="G799" s="61">
        <v>0.75350000000000006</v>
      </c>
      <c r="H799" s="15">
        <v>0.73629999999999995</v>
      </c>
      <c r="I799" s="16">
        <v>0.75490000000000002</v>
      </c>
      <c r="J799" s="16">
        <v>0.74180000000000001</v>
      </c>
      <c r="K799" s="16">
        <v>0.75060000000000004</v>
      </c>
      <c r="L799" s="16">
        <v>0.74560000000000004</v>
      </c>
      <c r="M799">
        <v>0.73</v>
      </c>
    </row>
    <row r="800" spans="1:13" x14ac:dyDescent="0.25">
      <c r="A800" s="15" t="s">
        <v>1496</v>
      </c>
      <c r="B800" s="15" t="s">
        <v>1955</v>
      </c>
      <c r="C800" s="15" t="s">
        <v>2341</v>
      </c>
      <c r="D800" s="61">
        <v>0.30620000000000003</v>
      </c>
      <c r="E800" s="15" t="s">
        <v>106</v>
      </c>
      <c r="F800" s="15" t="s">
        <v>107</v>
      </c>
      <c r="G800" s="61">
        <v>0.30130000000000001</v>
      </c>
      <c r="H800" s="15">
        <v>0.29649999999999999</v>
      </c>
      <c r="I800" s="16">
        <v>0.31319999999999998</v>
      </c>
      <c r="J800" s="16">
        <v>0.3241</v>
      </c>
      <c r="K800" s="16">
        <v>0.3211</v>
      </c>
      <c r="L800" s="16">
        <v>0.33190000000000003</v>
      </c>
      <c r="M800">
        <v>0.34300000000000003</v>
      </c>
    </row>
    <row r="801" spans="1:13" x14ac:dyDescent="0.25">
      <c r="A801" s="15" t="s">
        <v>1497</v>
      </c>
      <c r="B801" s="15" t="s">
        <v>2276</v>
      </c>
      <c r="C801" s="15" t="s">
        <v>429</v>
      </c>
      <c r="D801" s="61">
        <v>0.9486</v>
      </c>
      <c r="E801" s="15" t="s">
        <v>300</v>
      </c>
      <c r="F801" s="15" t="s">
        <v>301</v>
      </c>
      <c r="G801" s="61">
        <v>0.87560000000000004</v>
      </c>
      <c r="H801" s="15">
        <v>0.86980000000000002</v>
      </c>
      <c r="I801" s="16">
        <v>0.9194</v>
      </c>
      <c r="J801" s="16">
        <v>0.9103</v>
      </c>
      <c r="K801" s="16">
        <v>0.98870000000000002</v>
      </c>
      <c r="L801" s="16">
        <v>0.9214</v>
      </c>
      <c r="M801">
        <v>0.93030000000000002</v>
      </c>
    </row>
    <row r="802" spans="1:13" x14ac:dyDescent="0.25">
      <c r="A802" s="15" t="s">
        <v>1498</v>
      </c>
      <c r="B802" s="15" t="s">
        <v>2070</v>
      </c>
      <c r="C802" s="15" t="s">
        <v>256</v>
      </c>
      <c r="D802" s="61">
        <v>0.7792</v>
      </c>
      <c r="E802" s="15" t="s">
        <v>192</v>
      </c>
      <c r="F802" s="15" t="s">
        <v>149</v>
      </c>
      <c r="G802" s="61">
        <v>0.75550000000000006</v>
      </c>
      <c r="H802" s="15">
        <v>0.7954</v>
      </c>
      <c r="I802" s="16">
        <v>0.80759999999999998</v>
      </c>
      <c r="J802" s="16">
        <v>0.82700000000000007</v>
      </c>
      <c r="K802" s="16">
        <v>0.84110000000000007</v>
      </c>
      <c r="L802" s="16">
        <v>0.85030000000000006</v>
      </c>
      <c r="M802">
        <v>0.84799999999999998</v>
      </c>
    </row>
    <row r="803" spans="1:13" x14ac:dyDescent="0.25">
      <c r="A803" s="15" t="s">
        <v>1499</v>
      </c>
      <c r="B803" s="15" t="s">
        <v>2271</v>
      </c>
      <c r="C803" s="15" t="s">
        <v>2402</v>
      </c>
      <c r="D803" s="61">
        <v>1.115</v>
      </c>
      <c r="E803" s="15" t="s">
        <v>171</v>
      </c>
      <c r="F803" s="15" t="s">
        <v>172</v>
      </c>
      <c r="G803" s="61" t="s">
        <v>2420</v>
      </c>
      <c r="H803" s="15" t="e">
        <v>#N/A</v>
      </c>
      <c r="I803" s="16" t="e">
        <v>#N/A</v>
      </c>
      <c r="J803" s="16" t="e">
        <v>#N/A</v>
      </c>
      <c r="K803" s="16" t="e">
        <v>#N/A</v>
      </c>
      <c r="L803" s="16" t="e">
        <v>#N/A</v>
      </c>
      <c r="M803" t="e">
        <v>#N/A</v>
      </c>
    </row>
    <row r="804" spans="1:13" x14ac:dyDescent="0.25">
      <c r="A804" s="15" t="s">
        <v>1500</v>
      </c>
      <c r="B804" s="15" t="s">
        <v>2277</v>
      </c>
      <c r="C804" s="15" t="s">
        <v>430</v>
      </c>
      <c r="D804" s="61">
        <v>0.76700000000000002</v>
      </c>
      <c r="E804" s="15" t="s">
        <v>127</v>
      </c>
      <c r="F804" s="15" t="s">
        <v>122</v>
      </c>
      <c r="G804" s="61">
        <v>0.74740000000000006</v>
      </c>
      <c r="H804" s="15">
        <v>0.78820000000000001</v>
      </c>
      <c r="I804" s="16">
        <v>0.79710000000000003</v>
      </c>
      <c r="J804" s="16">
        <v>0.81070000000000009</v>
      </c>
      <c r="K804" s="16">
        <v>0.82369999999999999</v>
      </c>
      <c r="L804" s="16">
        <v>0.82350000000000001</v>
      </c>
      <c r="M804">
        <v>0.79090000000000005</v>
      </c>
    </row>
    <row r="805" spans="1:13" x14ac:dyDescent="0.25">
      <c r="A805" s="15" t="s">
        <v>1501</v>
      </c>
      <c r="B805" s="15" t="s">
        <v>2024</v>
      </c>
      <c r="C805" s="15" t="s">
        <v>215</v>
      </c>
      <c r="D805" s="61">
        <v>0.80740000000000001</v>
      </c>
      <c r="E805" s="15" t="s">
        <v>178</v>
      </c>
      <c r="F805" s="15" t="s">
        <v>179</v>
      </c>
      <c r="G805" s="61">
        <v>0.86250000000000004</v>
      </c>
      <c r="H805" s="15">
        <v>0.88219999999999998</v>
      </c>
      <c r="I805" s="16">
        <v>0.88690000000000002</v>
      </c>
      <c r="J805" s="16">
        <v>0.91360000000000008</v>
      </c>
      <c r="K805" s="16">
        <v>0.85130000000000006</v>
      </c>
      <c r="L805" s="16">
        <v>0.89550000000000007</v>
      </c>
      <c r="M805">
        <v>0.92469999999999997</v>
      </c>
    </row>
    <row r="806" spans="1:13" x14ac:dyDescent="0.25">
      <c r="A806" s="15" t="s">
        <v>1502</v>
      </c>
      <c r="B806" s="15" t="s">
        <v>2028</v>
      </c>
      <c r="C806" s="15" t="s">
        <v>218</v>
      </c>
      <c r="D806" s="61">
        <v>0.95620000000000005</v>
      </c>
      <c r="E806" s="15" t="s">
        <v>124</v>
      </c>
      <c r="F806" s="15" t="s">
        <v>125</v>
      </c>
      <c r="G806" s="61">
        <v>0.94520000000000004</v>
      </c>
      <c r="H806" s="15">
        <v>0.95169999999999999</v>
      </c>
      <c r="I806" s="16">
        <v>0.95830000000000004</v>
      </c>
      <c r="J806" s="16">
        <v>0.93170000000000008</v>
      </c>
      <c r="K806" s="16">
        <v>0.93890000000000007</v>
      </c>
      <c r="L806" s="16">
        <v>0.92720000000000002</v>
      </c>
      <c r="M806">
        <v>0.92269999999999996</v>
      </c>
    </row>
    <row r="807" spans="1:13" x14ac:dyDescent="0.25">
      <c r="A807" s="15" t="s">
        <v>1503</v>
      </c>
      <c r="B807" s="15" t="s">
        <v>2278</v>
      </c>
      <c r="C807" s="15" t="s">
        <v>431</v>
      </c>
      <c r="D807" s="61">
        <v>0.93679999999999997</v>
      </c>
      <c r="E807" s="15" t="s">
        <v>131</v>
      </c>
      <c r="F807" s="15" t="s">
        <v>132</v>
      </c>
      <c r="G807" s="61">
        <v>0.8972</v>
      </c>
      <c r="H807" s="15">
        <v>0.92859999999999998</v>
      </c>
      <c r="I807" s="16">
        <v>0.93079999999999996</v>
      </c>
      <c r="J807" s="16">
        <v>0.93020000000000003</v>
      </c>
      <c r="K807" s="16">
        <v>0.88100000000000001</v>
      </c>
      <c r="L807" s="16">
        <v>0.94600000000000006</v>
      </c>
      <c r="M807">
        <v>0.85609999999999997</v>
      </c>
    </row>
    <row r="808" spans="1:13" x14ac:dyDescent="0.25">
      <c r="A808" s="15" t="s">
        <v>1504</v>
      </c>
      <c r="B808" s="15" t="s">
        <v>2279</v>
      </c>
      <c r="C808" s="15" t="s">
        <v>432</v>
      </c>
      <c r="D808" s="61">
        <v>0.90610000000000002</v>
      </c>
      <c r="E808" s="15" t="s">
        <v>185</v>
      </c>
      <c r="F808" s="15" t="s">
        <v>186</v>
      </c>
      <c r="G808" s="61">
        <v>0.86130000000000007</v>
      </c>
      <c r="H808" s="15">
        <v>0.84330000000000005</v>
      </c>
      <c r="I808" s="16">
        <v>0.871</v>
      </c>
      <c r="J808" s="16">
        <v>0.95600000000000007</v>
      </c>
      <c r="K808" s="16">
        <v>0.89270000000000005</v>
      </c>
      <c r="L808" s="16">
        <v>0.85220000000000007</v>
      </c>
      <c r="M808">
        <v>0.82279999999999998</v>
      </c>
    </row>
    <row r="809" spans="1:13" x14ac:dyDescent="0.25">
      <c r="A809" s="15" t="s">
        <v>1505</v>
      </c>
      <c r="B809" s="15" t="s">
        <v>2250</v>
      </c>
      <c r="C809" s="15" t="s">
        <v>414</v>
      </c>
      <c r="D809" s="61">
        <v>0.9073</v>
      </c>
      <c r="E809" s="15" t="s">
        <v>118</v>
      </c>
      <c r="F809" s="15" t="s">
        <v>119</v>
      </c>
      <c r="G809" s="61">
        <v>0.9143</v>
      </c>
      <c r="H809" s="15">
        <v>0.91879999999999995</v>
      </c>
      <c r="I809" s="16">
        <v>0.89849999999999997</v>
      </c>
      <c r="J809" s="16">
        <v>0.89219999999999999</v>
      </c>
      <c r="K809" s="16">
        <v>0.84660000000000002</v>
      </c>
      <c r="L809" s="16">
        <v>0.8579</v>
      </c>
      <c r="M809">
        <v>0.87819999999999998</v>
      </c>
    </row>
    <row r="810" spans="1:13" x14ac:dyDescent="0.25">
      <c r="A810" s="15" t="s">
        <v>1506</v>
      </c>
      <c r="B810" s="15" t="s">
        <v>1998</v>
      </c>
      <c r="C810" s="15" t="s">
        <v>2349</v>
      </c>
      <c r="D810" s="61">
        <v>0.84050000000000002</v>
      </c>
      <c r="E810" s="15" t="s">
        <v>185</v>
      </c>
      <c r="F810" s="15" t="s">
        <v>186</v>
      </c>
      <c r="G810" s="61">
        <v>0.88070000000000004</v>
      </c>
      <c r="H810" s="15">
        <v>0.88660000000000005</v>
      </c>
      <c r="I810" s="16">
        <v>0.89419999999999999</v>
      </c>
      <c r="J810" s="16">
        <v>0.91980000000000006</v>
      </c>
      <c r="K810" s="16" t="s">
        <v>635</v>
      </c>
      <c r="L810" s="16" t="s">
        <v>635</v>
      </c>
      <c r="M810" t="s">
        <v>635</v>
      </c>
    </row>
    <row r="811" spans="1:13" x14ac:dyDescent="0.25">
      <c r="A811" s="15" t="s">
        <v>1507</v>
      </c>
      <c r="B811" s="15" t="s">
        <v>1991</v>
      </c>
      <c r="C811" s="15" t="s">
        <v>173</v>
      </c>
      <c r="D811" s="61">
        <v>0.84750000000000003</v>
      </c>
      <c r="E811" s="15" t="s">
        <v>174</v>
      </c>
      <c r="F811" s="15" t="s">
        <v>175</v>
      </c>
      <c r="G811" s="61">
        <v>0.79260000000000008</v>
      </c>
      <c r="H811" s="15">
        <v>0.75560000000000005</v>
      </c>
      <c r="I811" s="16">
        <v>0.72399999999999998</v>
      </c>
      <c r="J811" s="16">
        <v>0.76319999999999999</v>
      </c>
      <c r="K811" s="16">
        <v>0.75670000000000004</v>
      </c>
      <c r="L811" s="16">
        <v>0.74890000000000001</v>
      </c>
      <c r="M811">
        <v>0.73089999999999999</v>
      </c>
    </row>
    <row r="812" spans="1:13" x14ac:dyDescent="0.25">
      <c r="A812" s="15" t="s">
        <v>1508</v>
      </c>
      <c r="B812" s="15" t="s">
        <v>2170</v>
      </c>
      <c r="C812" s="15" t="s">
        <v>2377</v>
      </c>
      <c r="D812" s="61">
        <v>0.98760000000000003</v>
      </c>
      <c r="E812" s="15" t="s">
        <v>154</v>
      </c>
      <c r="F812" s="15" t="s">
        <v>128</v>
      </c>
      <c r="G812" s="61">
        <v>0.9637</v>
      </c>
      <c r="H812" s="15">
        <v>0.9577</v>
      </c>
      <c r="I812" s="16">
        <v>0.97550000000000003</v>
      </c>
      <c r="J812" s="16">
        <v>0.98340000000000005</v>
      </c>
      <c r="K812" s="16">
        <v>0.98530000000000006</v>
      </c>
      <c r="L812" s="16">
        <v>0.9880000000000001</v>
      </c>
      <c r="M812">
        <v>0.9869</v>
      </c>
    </row>
    <row r="813" spans="1:13" x14ac:dyDescent="0.25">
      <c r="A813" s="15" t="s">
        <v>1509</v>
      </c>
      <c r="B813" s="15" t="s">
        <v>2186</v>
      </c>
      <c r="C813" s="15" t="s">
        <v>2380</v>
      </c>
      <c r="D813" s="61">
        <v>0.92730000000000001</v>
      </c>
      <c r="E813" s="15" t="s">
        <v>137</v>
      </c>
      <c r="F813" s="15" t="s">
        <v>138</v>
      </c>
      <c r="G813" s="61">
        <v>0.872</v>
      </c>
      <c r="H813" s="15">
        <v>0.88949999999999996</v>
      </c>
      <c r="I813" s="16">
        <v>0.93530000000000002</v>
      </c>
      <c r="J813" s="16">
        <v>0.93280000000000007</v>
      </c>
      <c r="K813" s="16">
        <v>0.93780000000000008</v>
      </c>
      <c r="L813" s="16">
        <v>0.89280000000000004</v>
      </c>
      <c r="M813">
        <v>0.88629999999999998</v>
      </c>
    </row>
    <row r="814" spans="1:13" x14ac:dyDescent="0.25">
      <c r="A814" s="15" t="s">
        <v>1510</v>
      </c>
      <c r="B814" s="15" t="s">
        <v>2057</v>
      </c>
      <c r="C814" s="15" t="s">
        <v>242</v>
      </c>
      <c r="D814" s="61">
        <v>0.97219999999999995</v>
      </c>
      <c r="E814" s="15" t="s">
        <v>104</v>
      </c>
      <c r="F814" s="15" t="s">
        <v>105</v>
      </c>
      <c r="G814" s="61">
        <v>0.98510000000000009</v>
      </c>
      <c r="H814" s="15">
        <v>1.0023</v>
      </c>
      <c r="I814" s="16">
        <v>0.99139999999999995</v>
      </c>
      <c r="J814" s="16">
        <v>0.99140000000000006</v>
      </c>
      <c r="K814" s="16">
        <v>0.9900000000000001</v>
      </c>
      <c r="L814" s="16">
        <v>1.0102</v>
      </c>
      <c r="M814">
        <v>1.0089999999999999</v>
      </c>
    </row>
    <row r="815" spans="1:13" x14ac:dyDescent="0.25">
      <c r="A815" s="15" t="s">
        <v>1511</v>
      </c>
      <c r="B815" s="15" t="s">
        <v>2103</v>
      </c>
      <c r="C815" s="15" t="s">
        <v>291</v>
      </c>
      <c r="D815" s="61">
        <v>0.746</v>
      </c>
      <c r="E815" s="15" t="s">
        <v>145</v>
      </c>
      <c r="F815" s="15" t="s">
        <v>146</v>
      </c>
      <c r="G815" s="61">
        <v>0.71660000000000001</v>
      </c>
      <c r="H815" s="15">
        <v>0.74139999999999995</v>
      </c>
      <c r="I815" s="16">
        <v>0.7399</v>
      </c>
      <c r="J815" s="16">
        <v>0.748</v>
      </c>
      <c r="K815" s="16">
        <v>0.75180000000000002</v>
      </c>
      <c r="L815" s="16">
        <v>0.72560000000000002</v>
      </c>
      <c r="M815">
        <v>0.76749999999999996</v>
      </c>
    </row>
    <row r="816" spans="1:13" x14ac:dyDescent="0.25">
      <c r="A816" s="15" t="s">
        <v>1512</v>
      </c>
      <c r="B816" s="15" t="s">
        <v>1990</v>
      </c>
      <c r="C816" s="15" t="s">
        <v>2346</v>
      </c>
      <c r="D816" s="61">
        <v>1.0188999999999999</v>
      </c>
      <c r="E816" s="15" t="s">
        <v>159</v>
      </c>
      <c r="F816" s="15" t="s">
        <v>160</v>
      </c>
      <c r="G816" s="61">
        <v>1.0026000000000002</v>
      </c>
      <c r="H816" s="15">
        <v>0.99939999999999996</v>
      </c>
      <c r="I816" s="16">
        <v>0.99250000000000005</v>
      </c>
      <c r="J816" s="16">
        <v>1.0049000000000001</v>
      </c>
      <c r="K816" s="16">
        <v>1.0018</v>
      </c>
      <c r="L816" s="16">
        <v>0.98120000000000007</v>
      </c>
      <c r="M816">
        <v>0.97499999999999998</v>
      </c>
    </row>
    <row r="817" spans="1:13" x14ac:dyDescent="0.25">
      <c r="A817" s="15" t="s">
        <v>1513</v>
      </c>
      <c r="B817" s="15" t="s">
        <v>2165</v>
      </c>
      <c r="C817" s="15" t="s">
        <v>2375</v>
      </c>
      <c r="D817" s="61">
        <v>0.83460000000000001</v>
      </c>
      <c r="E817" s="15" t="s">
        <v>121</v>
      </c>
      <c r="F817" s="15" t="s">
        <v>122</v>
      </c>
      <c r="G817" s="61">
        <v>0.85670000000000002</v>
      </c>
      <c r="H817" s="15">
        <v>0.85880000000000001</v>
      </c>
      <c r="I817" s="16">
        <v>0.86780000000000002</v>
      </c>
      <c r="J817" s="16">
        <v>0.87650000000000006</v>
      </c>
      <c r="K817" s="16">
        <v>0.8669</v>
      </c>
      <c r="L817" s="16">
        <v>0.85710000000000008</v>
      </c>
      <c r="M817">
        <v>0.83989999999999998</v>
      </c>
    </row>
    <row r="818" spans="1:13" x14ac:dyDescent="0.25">
      <c r="A818" s="15" t="s">
        <v>1514</v>
      </c>
      <c r="B818" s="15" t="s">
        <v>2280</v>
      </c>
      <c r="C818" s="15" t="s">
        <v>2403</v>
      </c>
      <c r="D818" s="61">
        <v>0.78559999999999997</v>
      </c>
      <c r="E818" s="15" t="s">
        <v>115</v>
      </c>
      <c r="F818" s="15" t="s">
        <v>116</v>
      </c>
      <c r="G818" s="61" t="s">
        <v>2420</v>
      </c>
      <c r="H818" s="15" t="e">
        <v>#N/A</v>
      </c>
      <c r="I818" s="16" t="e">
        <v>#N/A</v>
      </c>
      <c r="J818" s="16" t="e">
        <v>#N/A</v>
      </c>
      <c r="K818" s="16" t="e">
        <v>#N/A</v>
      </c>
      <c r="L818" s="16" t="e">
        <v>#N/A</v>
      </c>
      <c r="M818" t="e">
        <v>#N/A</v>
      </c>
    </row>
    <row r="819" spans="1:13" x14ac:dyDescent="0.25">
      <c r="A819" s="15" t="s">
        <v>1515</v>
      </c>
      <c r="B819" s="15" t="s">
        <v>2281</v>
      </c>
      <c r="C819" s="15" t="s">
        <v>440</v>
      </c>
      <c r="D819" s="61">
        <v>0.83740000000000003</v>
      </c>
      <c r="E819" s="15" t="s">
        <v>96</v>
      </c>
      <c r="F819" s="15" t="s">
        <v>97</v>
      </c>
      <c r="G819" s="61">
        <v>0.77480000000000004</v>
      </c>
      <c r="H819" s="15">
        <v>0.76380000000000003</v>
      </c>
      <c r="I819" s="16">
        <v>0.75090000000000001</v>
      </c>
      <c r="J819" s="16">
        <v>0.76829999999999998</v>
      </c>
      <c r="K819" s="16" t="s">
        <v>635</v>
      </c>
      <c r="L819" s="16" t="s">
        <v>635</v>
      </c>
      <c r="M819" t="s">
        <v>635</v>
      </c>
    </row>
    <row r="820" spans="1:13" x14ac:dyDescent="0.25">
      <c r="A820" s="15" t="s">
        <v>1516</v>
      </c>
      <c r="B820" s="15" t="s">
        <v>2242</v>
      </c>
      <c r="C820" s="15" t="s">
        <v>409</v>
      </c>
      <c r="D820" s="61">
        <v>0.72289999999999999</v>
      </c>
      <c r="E820" s="15" t="s">
        <v>174</v>
      </c>
      <c r="F820" s="15" t="s">
        <v>175</v>
      </c>
      <c r="G820" s="61">
        <v>0.67220000000000002</v>
      </c>
      <c r="H820" s="15">
        <v>0.68110000000000004</v>
      </c>
      <c r="I820" s="16">
        <v>0.67479999999999996</v>
      </c>
      <c r="J820" s="16">
        <v>0.68590000000000007</v>
      </c>
      <c r="K820" s="16">
        <v>0.66100000000000003</v>
      </c>
      <c r="L820" s="16">
        <v>0.66420000000000001</v>
      </c>
      <c r="M820">
        <v>0.68830000000000002</v>
      </c>
    </row>
    <row r="821" spans="1:13" x14ac:dyDescent="0.25">
      <c r="A821" s="15" t="s">
        <v>1517</v>
      </c>
      <c r="B821" s="15" t="s">
        <v>1997</v>
      </c>
      <c r="C821" s="15" t="s">
        <v>2348</v>
      </c>
      <c r="D821" s="61">
        <v>1.0210999999999999</v>
      </c>
      <c r="E821" s="15" t="s">
        <v>178</v>
      </c>
      <c r="F821" s="15" t="s">
        <v>179</v>
      </c>
      <c r="G821" s="61" t="s">
        <v>2420</v>
      </c>
      <c r="H821" s="15" t="e">
        <v>#N/A</v>
      </c>
      <c r="I821" s="16" t="e">
        <v>#N/A</v>
      </c>
      <c r="J821" s="16" t="e">
        <v>#N/A</v>
      </c>
      <c r="K821" s="16" t="e">
        <v>#N/A</v>
      </c>
      <c r="L821" s="16" t="e">
        <v>#N/A</v>
      </c>
      <c r="M821" t="e">
        <v>#N/A</v>
      </c>
    </row>
    <row r="822" spans="1:13" x14ac:dyDescent="0.25">
      <c r="A822" s="15" t="s">
        <v>1518</v>
      </c>
      <c r="B822" s="15" t="s">
        <v>2032</v>
      </c>
      <c r="C822" s="15" t="s">
        <v>2356</v>
      </c>
      <c r="D822" s="61">
        <v>0.98580000000000001</v>
      </c>
      <c r="E822" s="15" t="s">
        <v>131</v>
      </c>
      <c r="F822" s="15" t="s">
        <v>132</v>
      </c>
      <c r="G822" s="61">
        <v>0.95830000000000004</v>
      </c>
      <c r="H822" s="15">
        <v>0.97819999999999996</v>
      </c>
      <c r="I822" s="16">
        <v>0.98070000000000002</v>
      </c>
      <c r="J822" s="16">
        <v>0.99540000000000006</v>
      </c>
      <c r="K822" s="16">
        <v>1.0105999999999999</v>
      </c>
      <c r="L822" s="16">
        <v>1.0295000000000001</v>
      </c>
      <c r="M822">
        <v>1.0149999999999999</v>
      </c>
    </row>
    <row r="823" spans="1:13" x14ac:dyDescent="0.25">
      <c r="A823" s="14" t="s">
        <v>1519</v>
      </c>
      <c r="B823" s="15" t="s">
        <v>1973</v>
      </c>
      <c r="C823" s="15" t="s">
        <v>144</v>
      </c>
      <c r="D823" s="61">
        <v>0.70379999999999998</v>
      </c>
      <c r="E823" s="15" t="s">
        <v>145</v>
      </c>
      <c r="F823" s="15" t="s">
        <v>146</v>
      </c>
      <c r="G823" s="61">
        <v>0.70269999999999999</v>
      </c>
      <c r="H823" s="15">
        <v>0.72109999999999996</v>
      </c>
      <c r="I823" s="16">
        <v>0.71279999999999999</v>
      </c>
      <c r="J823" s="16">
        <v>0.71789999999999998</v>
      </c>
      <c r="K823" s="16">
        <v>0.71689999999999998</v>
      </c>
      <c r="L823" s="16">
        <v>0.7208</v>
      </c>
      <c r="M823">
        <v>0.73560000000000003</v>
      </c>
    </row>
    <row r="824" spans="1:13" x14ac:dyDescent="0.25">
      <c r="A824" s="15" t="s">
        <v>1520</v>
      </c>
      <c r="B824" s="15" t="s">
        <v>2137</v>
      </c>
      <c r="C824" s="15" t="s">
        <v>2370</v>
      </c>
      <c r="D824" s="61">
        <v>0.91659999999999997</v>
      </c>
      <c r="E824" s="15" t="s">
        <v>229</v>
      </c>
      <c r="F824" s="15" t="s">
        <v>230</v>
      </c>
      <c r="G824" s="61">
        <v>0.89560000000000006</v>
      </c>
      <c r="H824" s="15">
        <v>0.90539999999999998</v>
      </c>
      <c r="I824" s="16">
        <v>0.91810000000000003</v>
      </c>
      <c r="J824" s="16">
        <v>0.8962</v>
      </c>
      <c r="K824" s="16">
        <v>0.90040000000000009</v>
      </c>
      <c r="L824" s="16">
        <v>0.91100000000000003</v>
      </c>
      <c r="M824">
        <v>0.91910000000000003</v>
      </c>
    </row>
    <row r="825" spans="1:13" x14ac:dyDescent="0.25">
      <c r="A825" s="15" t="s">
        <v>1521</v>
      </c>
      <c r="B825" s="15" t="s">
        <v>2018</v>
      </c>
      <c r="C825" s="15" t="s">
        <v>209</v>
      </c>
      <c r="D825" s="61">
        <v>0.86899999999999999</v>
      </c>
      <c r="E825" s="15" t="s">
        <v>127</v>
      </c>
      <c r="F825" s="15" t="s">
        <v>122</v>
      </c>
      <c r="G825" s="61">
        <v>0.86370000000000002</v>
      </c>
      <c r="H825" s="15">
        <v>0.83909999999999996</v>
      </c>
      <c r="I825" s="16">
        <v>0.86780000000000002</v>
      </c>
      <c r="J825" s="16">
        <v>0.84520000000000006</v>
      </c>
      <c r="K825" s="16">
        <v>0.90720000000000001</v>
      </c>
      <c r="L825" s="16">
        <v>0.8931</v>
      </c>
      <c r="M825">
        <v>0.88959999999999995</v>
      </c>
    </row>
    <row r="826" spans="1:13" x14ac:dyDescent="0.25">
      <c r="A826" s="15" t="s">
        <v>1522</v>
      </c>
      <c r="B826" s="15" t="s">
        <v>1956</v>
      </c>
      <c r="C826" s="15" t="s">
        <v>650</v>
      </c>
      <c r="D826" s="61">
        <v>0.35759999999999997</v>
      </c>
      <c r="E826" s="15" t="s">
        <v>106</v>
      </c>
      <c r="F826" s="15" t="s">
        <v>107</v>
      </c>
      <c r="G826" s="61">
        <v>0.37190000000000001</v>
      </c>
      <c r="H826" s="15">
        <v>0.3911</v>
      </c>
      <c r="I826" s="16">
        <v>0.39489999999999997</v>
      </c>
      <c r="J826" s="16">
        <v>0.4047</v>
      </c>
      <c r="K826" s="16">
        <v>0.41860000000000003</v>
      </c>
      <c r="L826" s="16">
        <v>0.4168</v>
      </c>
      <c r="M826">
        <v>0.42670000000000002</v>
      </c>
    </row>
    <row r="827" spans="1:13" x14ac:dyDescent="0.25">
      <c r="A827" s="15" t="s">
        <v>1523</v>
      </c>
      <c r="B827" s="15" t="s">
        <v>2158</v>
      </c>
      <c r="C827" s="15" t="s">
        <v>2373</v>
      </c>
      <c r="D827" s="61">
        <v>1.1025</v>
      </c>
      <c r="E827" s="15" t="s">
        <v>171</v>
      </c>
      <c r="F827" s="15" t="s">
        <v>172</v>
      </c>
      <c r="G827" s="61">
        <v>1.1288</v>
      </c>
      <c r="H827" s="15">
        <v>1.0931</v>
      </c>
      <c r="I827" s="16">
        <v>1.089</v>
      </c>
      <c r="J827" s="16">
        <v>1.1142000000000001</v>
      </c>
      <c r="K827" s="16">
        <v>1.1113</v>
      </c>
      <c r="L827" s="16">
        <v>1.1418000000000001</v>
      </c>
      <c r="M827">
        <v>1.1443000000000001</v>
      </c>
    </row>
    <row r="828" spans="1:13" x14ac:dyDescent="0.25">
      <c r="A828" s="15" t="s">
        <v>1524</v>
      </c>
      <c r="B828" s="15" t="s">
        <v>2140</v>
      </c>
      <c r="C828" s="15" t="s">
        <v>327</v>
      </c>
      <c r="D828" s="61">
        <v>0.94710000000000005</v>
      </c>
      <c r="E828" s="15" t="s">
        <v>137</v>
      </c>
      <c r="F828" s="15" t="s">
        <v>138</v>
      </c>
      <c r="G828" s="61">
        <v>0.9486</v>
      </c>
      <c r="H828" s="15">
        <v>0.94710000000000005</v>
      </c>
      <c r="I828" s="16">
        <v>0.94689999999999996</v>
      </c>
      <c r="J828" s="16">
        <v>0.9536</v>
      </c>
      <c r="K828" s="16">
        <v>0.9457000000000001</v>
      </c>
      <c r="L828" s="16">
        <v>0.96790000000000009</v>
      </c>
      <c r="M828">
        <v>0.97919999999999996</v>
      </c>
    </row>
    <row r="829" spans="1:13" x14ac:dyDescent="0.25">
      <c r="A829" s="15" t="s">
        <v>1525</v>
      </c>
      <c r="B829" s="15" t="s">
        <v>2060</v>
      </c>
      <c r="C829" s="15" t="s">
        <v>245</v>
      </c>
      <c r="D829" s="61">
        <v>0.8982</v>
      </c>
      <c r="E829" s="15" t="s">
        <v>246</v>
      </c>
      <c r="F829" s="15" t="s">
        <v>247</v>
      </c>
      <c r="G829" s="61">
        <v>0.90260000000000007</v>
      </c>
      <c r="H829" s="15">
        <v>0.86</v>
      </c>
      <c r="I829" s="16">
        <v>0.85980000000000001</v>
      </c>
      <c r="J829" s="16">
        <v>0.85640000000000005</v>
      </c>
      <c r="K829" s="16">
        <v>0.86470000000000002</v>
      </c>
      <c r="L829" s="16">
        <v>0.83279999999999998</v>
      </c>
      <c r="M829">
        <v>0.7903</v>
      </c>
    </row>
    <row r="830" spans="1:13" x14ac:dyDescent="0.25">
      <c r="A830" s="15" t="s">
        <v>1526</v>
      </c>
      <c r="B830" s="15" t="s">
        <v>2106</v>
      </c>
      <c r="C830" s="15" t="s">
        <v>294</v>
      </c>
      <c r="D830" s="61">
        <v>1.1875</v>
      </c>
      <c r="E830" s="15" t="s">
        <v>204</v>
      </c>
      <c r="F830" s="15" t="s">
        <v>205</v>
      </c>
      <c r="G830" s="61">
        <v>1.2475000000000001</v>
      </c>
      <c r="H830" s="15">
        <v>1.2302</v>
      </c>
      <c r="I830" s="16">
        <v>1.2332000000000001</v>
      </c>
      <c r="J830" s="16">
        <v>1.2202</v>
      </c>
      <c r="K830" s="16">
        <v>1.1921000000000002</v>
      </c>
      <c r="L830" s="16">
        <v>1.2139</v>
      </c>
      <c r="M830">
        <v>1.2064999999999999</v>
      </c>
    </row>
    <row r="831" spans="1:13" x14ac:dyDescent="0.25">
      <c r="A831" s="14" t="s">
        <v>1527</v>
      </c>
      <c r="B831" s="15" t="s">
        <v>2282</v>
      </c>
      <c r="C831" s="15" t="s">
        <v>433</v>
      </c>
      <c r="D831" s="61">
        <v>0.84499999999999997</v>
      </c>
      <c r="E831" s="15" t="s">
        <v>178</v>
      </c>
      <c r="F831" s="15" t="s">
        <v>179</v>
      </c>
      <c r="G831" s="61">
        <v>0.8992</v>
      </c>
      <c r="H831" s="15">
        <v>0.92259999999999998</v>
      </c>
      <c r="I831" s="16">
        <v>0.9052</v>
      </c>
      <c r="J831" s="16">
        <v>0.88470000000000004</v>
      </c>
      <c r="K831" s="16">
        <v>0.873</v>
      </c>
      <c r="L831" s="16">
        <v>0.86170000000000002</v>
      </c>
      <c r="M831">
        <v>0.83940000000000003</v>
      </c>
    </row>
    <row r="832" spans="1:13" x14ac:dyDescent="0.25">
      <c r="A832" s="14" t="s">
        <v>1528</v>
      </c>
      <c r="B832" s="15" t="s">
        <v>2096</v>
      </c>
      <c r="C832" s="15" t="s">
        <v>284</v>
      </c>
      <c r="D832" s="61">
        <v>0.8206</v>
      </c>
      <c r="E832" s="15" t="s">
        <v>178</v>
      </c>
      <c r="F832" s="15" t="s">
        <v>179</v>
      </c>
      <c r="G832" s="61">
        <v>0.78490000000000004</v>
      </c>
      <c r="H832" s="15">
        <v>0.80500000000000005</v>
      </c>
      <c r="I832" s="16">
        <v>0.77900000000000003</v>
      </c>
      <c r="J832" s="16">
        <v>0.78660000000000008</v>
      </c>
      <c r="K832" s="16">
        <v>0.79070000000000007</v>
      </c>
      <c r="L832" s="16">
        <v>0.78960000000000008</v>
      </c>
      <c r="M832">
        <v>0.80720000000000003</v>
      </c>
    </row>
    <row r="833" spans="1:13" x14ac:dyDescent="0.25">
      <c r="A833" s="15" t="s">
        <v>1529</v>
      </c>
      <c r="B833" s="15" t="s">
        <v>2283</v>
      </c>
      <c r="C833" s="15" t="s">
        <v>2404</v>
      </c>
      <c r="D833" s="61">
        <v>0.90859999999999996</v>
      </c>
      <c r="E833" s="15" t="s">
        <v>185</v>
      </c>
      <c r="F833" s="15" t="s">
        <v>186</v>
      </c>
      <c r="G833" s="61">
        <v>0.88490000000000002</v>
      </c>
      <c r="H833" s="15">
        <v>0.87629999999999997</v>
      </c>
      <c r="I833" s="16">
        <v>0.88819999999999999</v>
      </c>
      <c r="J833" s="16">
        <v>0.87940000000000007</v>
      </c>
      <c r="K833" s="16">
        <v>0.91020000000000001</v>
      </c>
      <c r="L833" s="16">
        <v>0.9133</v>
      </c>
      <c r="M833">
        <v>0.9355</v>
      </c>
    </row>
    <row r="834" spans="1:13" x14ac:dyDescent="0.25">
      <c r="A834" s="15" t="s">
        <v>1530</v>
      </c>
      <c r="B834" s="15" t="s">
        <v>1956</v>
      </c>
      <c r="C834" s="15" t="s">
        <v>650</v>
      </c>
      <c r="D834" s="61">
        <v>0.35759999999999997</v>
      </c>
      <c r="E834" s="15" t="s">
        <v>106</v>
      </c>
      <c r="F834" s="15" t="s">
        <v>107</v>
      </c>
      <c r="G834" s="61">
        <v>0.37190000000000001</v>
      </c>
      <c r="H834" s="15">
        <v>0.3911</v>
      </c>
      <c r="I834" s="16">
        <v>0.39489999999999997</v>
      </c>
      <c r="J834" s="16">
        <v>0.4047</v>
      </c>
      <c r="K834" s="16">
        <v>0.41860000000000003</v>
      </c>
      <c r="L834" s="16">
        <v>0.4168</v>
      </c>
      <c r="M834">
        <v>0.42670000000000002</v>
      </c>
    </row>
    <row r="835" spans="1:13" x14ac:dyDescent="0.25">
      <c r="A835" s="15" t="s">
        <v>1531</v>
      </c>
      <c r="B835" s="15" t="s">
        <v>2149</v>
      </c>
      <c r="C835" s="15" t="s">
        <v>334</v>
      </c>
      <c r="D835" s="61">
        <v>0.85699999999999998</v>
      </c>
      <c r="E835" s="15" t="s">
        <v>115</v>
      </c>
      <c r="F835" s="15" t="s">
        <v>116</v>
      </c>
      <c r="G835" s="61">
        <v>0.86880000000000002</v>
      </c>
      <c r="H835" s="15">
        <v>0.8458</v>
      </c>
      <c r="I835" s="16">
        <v>0.84309999999999996</v>
      </c>
      <c r="J835" s="16">
        <v>0.82640000000000002</v>
      </c>
      <c r="K835" s="16">
        <v>0.8296</v>
      </c>
      <c r="L835" s="16">
        <v>0.84989999999999999</v>
      </c>
      <c r="M835">
        <v>0.85860000000000003</v>
      </c>
    </row>
    <row r="836" spans="1:13" x14ac:dyDescent="0.25">
      <c r="A836" s="15" t="s">
        <v>1532</v>
      </c>
      <c r="B836" s="15" t="s">
        <v>1992</v>
      </c>
      <c r="C836" s="15" t="s">
        <v>176</v>
      </c>
      <c r="D836" s="61">
        <v>0.87390000000000001</v>
      </c>
      <c r="E836" s="15" t="s">
        <v>112</v>
      </c>
      <c r="F836" s="15" t="s">
        <v>113</v>
      </c>
      <c r="G836" s="61">
        <v>0.85910000000000009</v>
      </c>
      <c r="H836" s="15">
        <v>0.8357</v>
      </c>
      <c r="I836" s="16">
        <v>0.83899999999999997</v>
      </c>
      <c r="J836" s="16">
        <v>0.86570000000000003</v>
      </c>
      <c r="K836" s="16">
        <v>0.87030000000000007</v>
      </c>
      <c r="L836" s="16">
        <v>0.90340000000000009</v>
      </c>
      <c r="M836">
        <v>0.89570000000000005</v>
      </c>
    </row>
    <row r="837" spans="1:13" x14ac:dyDescent="0.25">
      <c r="A837" s="15" t="s">
        <v>1533</v>
      </c>
      <c r="B837" s="15" t="s">
        <v>2284</v>
      </c>
      <c r="C837" s="15" t="s">
        <v>434</v>
      </c>
      <c r="D837" s="61">
        <v>1.2617</v>
      </c>
      <c r="E837" s="15" t="s">
        <v>118</v>
      </c>
      <c r="F837" s="15" t="s">
        <v>119</v>
      </c>
      <c r="G837" s="61">
        <v>1.3338000000000001</v>
      </c>
      <c r="H837" s="15">
        <v>1.3057000000000001</v>
      </c>
      <c r="I837" s="16">
        <v>1.2844</v>
      </c>
      <c r="J837" s="16">
        <v>1.3088</v>
      </c>
      <c r="K837" s="16">
        <v>1.2874000000000001</v>
      </c>
      <c r="L837" s="16">
        <v>1.2876000000000001</v>
      </c>
      <c r="M837">
        <v>1.2781</v>
      </c>
    </row>
    <row r="838" spans="1:13" x14ac:dyDescent="0.25">
      <c r="A838" s="15" t="s">
        <v>1534</v>
      </c>
      <c r="B838" s="15" t="s">
        <v>2285</v>
      </c>
      <c r="C838" s="15" t="s">
        <v>435</v>
      </c>
      <c r="D838" s="61">
        <v>0.90969999999999995</v>
      </c>
      <c r="E838" s="15" t="s">
        <v>407</v>
      </c>
      <c r="F838" s="15" t="s">
        <v>408</v>
      </c>
      <c r="G838" s="61">
        <v>0.88890000000000002</v>
      </c>
      <c r="H838" s="15">
        <v>0.98309999999999997</v>
      </c>
      <c r="I838" s="16">
        <v>0.95269999999999999</v>
      </c>
      <c r="J838" s="16">
        <v>0.9536</v>
      </c>
      <c r="K838" s="16">
        <v>0.96310000000000007</v>
      </c>
      <c r="L838" s="16">
        <v>0.9084000000000001</v>
      </c>
      <c r="M838">
        <v>1.0366</v>
      </c>
    </row>
    <row r="839" spans="1:13" x14ac:dyDescent="0.25">
      <c r="A839" s="15" t="s">
        <v>1535</v>
      </c>
      <c r="B839" s="15" t="s">
        <v>2286</v>
      </c>
      <c r="C839" s="15" t="s">
        <v>2405</v>
      </c>
      <c r="D839" s="61">
        <v>0.97440000000000004</v>
      </c>
      <c r="E839" s="15" t="s">
        <v>342</v>
      </c>
      <c r="F839" s="15" t="s">
        <v>343</v>
      </c>
      <c r="G839" s="61" t="s">
        <v>2420</v>
      </c>
      <c r="H839" s="15" t="e">
        <v>#N/A</v>
      </c>
      <c r="I839" s="16" t="e">
        <v>#N/A</v>
      </c>
      <c r="J839" s="16" t="e">
        <v>#N/A</v>
      </c>
      <c r="K839" s="16" t="e">
        <v>#N/A</v>
      </c>
      <c r="L839" s="16" t="e">
        <v>#N/A</v>
      </c>
      <c r="M839" t="e">
        <v>#N/A</v>
      </c>
    </row>
    <row r="840" spans="1:13" x14ac:dyDescent="0.25">
      <c r="A840" s="15" t="s">
        <v>1536</v>
      </c>
      <c r="B840" s="15" t="s">
        <v>2058</v>
      </c>
      <c r="C840" s="15" t="s">
        <v>243</v>
      </c>
      <c r="D840" s="61">
        <v>0.90680000000000005</v>
      </c>
      <c r="E840" s="15" t="s">
        <v>134</v>
      </c>
      <c r="F840" s="15" t="s">
        <v>135</v>
      </c>
      <c r="G840" s="61">
        <v>0.87930000000000008</v>
      </c>
      <c r="H840" s="15">
        <v>0.86</v>
      </c>
      <c r="I840" s="16">
        <v>0.86950000000000005</v>
      </c>
      <c r="J840" s="16">
        <v>0.86970000000000003</v>
      </c>
      <c r="K840" s="16">
        <v>0.88440000000000007</v>
      </c>
      <c r="L840" s="16">
        <v>0.87530000000000008</v>
      </c>
      <c r="M840">
        <v>0.86890000000000001</v>
      </c>
    </row>
    <row r="841" spans="1:13" x14ac:dyDescent="0.25">
      <c r="A841" s="15" t="s">
        <v>1537</v>
      </c>
      <c r="B841" s="15" t="s">
        <v>1961</v>
      </c>
      <c r="C841" s="15" t="s">
        <v>120</v>
      </c>
      <c r="D841" s="61">
        <v>0.94969999999999999</v>
      </c>
      <c r="E841" s="15" t="s">
        <v>121</v>
      </c>
      <c r="F841" s="15" t="s">
        <v>122</v>
      </c>
      <c r="G841" s="61">
        <v>0.89030000000000009</v>
      </c>
      <c r="H841" s="15">
        <v>0.91269999999999996</v>
      </c>
      <c r="I841" s="16">
        <v>0.93269999999999997</v>
      </c>
      <c r="J841" s="16">
        <v>0.9607</v>
      </c>
      <c r="K841" s="16">
        <v>0.95020000000000004</v>
      </c>
      <c r="L841" s="16">
        <v>0.92500000000000004</v>
      </c>
      <c r="M841">
        <v>0.97989999999999999</v>
      </c>
    </row>
    <row r="842" spans="1:13" x14ac:dyDescent="0.25">
      <c r="A842" s="15" t="s">
        <v>1538</v>
      </c>
      <c r="B842" s="15" t="s">
        <v>2090</v>
      </c>
      <c r="C842" s="15" t="s">
        <v>279</v>
      </c>
      <c r="D842" s="61">
        <v>1.0898000000000001</v>
      </c>
      <c r="E842" s="15" t="s">
        <v>398</v>
      </c>
      <c r="F842" s="15" t="s">
        <v>399</v>
      </c>
      <c r="G842" s="61">
        <v>1.0530000000000002</v>
      </c>
      <c r="H842" s="15">
        <v>1.0423</v>
      </c>
      <c r="I842" s="16">
        <v>1.0939000000000001</v>
      </c>
      <c r="J842" s="16">
        <v>1.0928</v>
      </c>
      <c r="K842" s="16">
        <v>1.1279000000000001</v>
      </c>
      <c r="L842" s="16">
        <v>1.1294999999999999</v>
      </c>
      <c r="M842">
        <v>1.0920000000000001</v>
      </c>
    </row>
    <row r="843" spans="1:13" x14ac:dyDescent="0.25">
      <c r="A843" s="15" t="s">
        <v>1539</v>
      </c>
      <c r="B843" s="15" t="s">
        <v>2055</v>
      </c>
      <c r="C843" s="15" t="s">
        <v>436</v>
      </c>
      <c r="D843" s="61">
        <v>0.95289999999999997</v>
      </c>
      <c r="E843" s="15" t="s">
        <v>115</v>
      </c>
      <c r="F843" s="15" t="s">
        <v>116</v>
      </c>
      <c r="G843" s="61">
        <v>0.86230000000000007</v>
      </c>
      <c r="H843" s="15">
        <v>0.89539999999999997</v>
      </c>
      <c r="I843" s="16">
        <v>0.88590000000000002</v>
      </c>
      <c r="J843" s="16">
        <v>0.8891</v>
      </c>
      <c r="K843" s="16">
        <v>0.89410000000000001</v>
      </c>
      <c r="L843" s="16">
        <v>0.87270000000000003</v>
      </c>
      <c r="M843">
        <v>0.86270000000000002</v>
      </c>
    </row>
    <row r="844" spans="1:13" x14ac:dyDescent="0.25">
      <c r="A844" s="15" t="s">
        <v>1540</v>
      </c>
      <c r="B844" s="15" t="s">
        <v>1969</v>
      </c>
      <c r="C844" s="15" t="s">
        <v>139</v>
      </c>
      <c r="D844" s="61">
        <v>0.87519999999999998</v>
      </c>
      <c r="E844" s="15" t="s">
        <v>121</v>
      </c>
      <c r="F844" s="15" t="s">
        <v>122</v>
      </c>
      <c r="G844" s="61">
        <v>0.9153</v>
      </c>
      <c r="H844" s="15">
        <v>0.93579999999999997</v>
      </c>
      <c r="I844" s="16">
        <v>0.94</v>
      </c>
      <c r="J844" s="16">
        <v>0.93900000000000006</v>
      </c>
      <c r="K844" s="16">
        <v>0.92280000000000006</v>
      </c>
      <c r="L844" s="16">
        <v>0.92810000000000004</v>
      </c>
      <c r="M844">
        <v>0.92949999999999999</v>
      </c>
    </row>
    <row r="845" spans="1:13" x14ac:dyDescent="0.25">
      <c r="A845" s="15" t="s">
        <v>1541</v>
      </c>
      <c r="B845" s="15" t="s">
        <v>2016</v>
      </c>
      <c r="C845" s="15" t="s">
        <v>207</v>
      </c>
      <c r="D845" s="61">
        <v>1.3138000000000001</v>
      </c>
      <c r="E845" s="15" t="s">
        <v>118</v>
      </c>
      <c r="F845" s="15" t="s">
        <v>119</v>
      </c>
      <c r="G845" s="61">
        <v>1.3729</v>
      </c>
      <c r="H845" s="15">
        <v>1.331</v>
      </c>
      <c r="I845" s="16">
        <v>1.3388</v>
      </c>
      <c r="J845" s="16">
        <v>1.3384</v>
      </c>
      <c r="K845" s="16">
        <v>1.2745</v>
      </c>
      <c r="L845" s="16">
        <v>1.2776000000000001</v>
      </c>
      <c r="M845">
        <v>1.2813000000000001</v>
      </c>
    </row>
    <row r="846" spans="1:13" x14ac:dyDescent="0.25">
      <c r="A846" s="15" t="s">
        <v>1542</v>
      </c>
      <c r="B846" s="15" t="s">
        <v>2074</v>
      </c>
      <c r="C846" s="15" t="s">
        <v>2360</v>
      </c>
      <c r="D846" s="61">
        <v>0.89529999999999998</v>
      </c>
      <c r="E846" s="15" t="s">
        <v>121</v>
      </c>
      <c r="F846" s="15" t="s">
        <v>122</v>
      </c>
      <c r="G846" s="61">
        <v>0.87120000000000009</v>
      </c>
      <c r="H846" s="15">
        <v>0.89910000000000001</v>
      </c>
      <c r="I846" s="16">
        <v>0.89080000000000004</v>
      </c>
      <c r="J846" s="16">
        <v>0.87960000000000005</v>
      </c>
      <c r="K846" s="16" t="s">
        <v>635</v>
      </c>
      <c r="L846" s="16" t="s">
        <v>635</v>
      </c>
      <c r="M846" t="s">
        <v>635</v>
      </c>
    </row>
    <row r="847" spans="1:13" x14ac:dyDescent="0.25">
      <c r="A847" s="15" t="s">
        <v>1543</v>
      </c>
      <c r="B847" s="15" t="s">
        <v>2048</v>
      </c>
      <c r="C847" s="15" t="s">
        <v>235</v>
      </c>
      <c r="D847" s="61">
        <v>0.99560000000000004</v>
      </c>
      <c r="E847" s="15" t="s">
        <v>2418</v>
      </c>
      <c r="F847" s="15" t="s">
        <v>236</v>
      </c>
      <c r="G847" s="61">
        <v>1.0012000000000001</v>
      </c>
      <c r="H847" s="15">
        <v>1.0290999999999999</v>
      </c>
      <c r="I847" s="16">
        <v>1.0262</v>
      </c>
      <c r="J847" s="16">
        <v>1.0190000000000001</v>
      </c>
      <c r="K847" s="16">
        <v>1.036</v>
      </c>
      <c r="L847" s="16">
        <v>1.0465</v>
      </c>
      <c r="M847">
        <v>1.0685</v>
      </c>
    </row>
    <row r="848" spans="1:13" x14ac:dyDescent="0.25">
      <c r="A848" s="15" t="s">
        <v>1544</v>
      </c>
      <c r="B848" s="15" t="s">
        <v>1997</v>
      </c>
      <c r="C848" s="15" t="s">
        <v>2348</v>
      </c>
      <c r="D848" s="61">
        <v>1.0210999999999999</v>
      </c>
      <c r="E848" s="15" t="s">
        <v>178</v>
      </c>
      <c r="F848" s="15" t="s">
        <v>179</v>
      </c>
      <c r="G848" s="61" t="s">
        <v>2420</v>
      </c>
      <c r="H848" s="15" t="e">
        <v>#N/A</v>
      </c>
      <c r="I848" s="16" t="e">
        <v>#N/A</v>
      </c>
      <c r="J848" s="16" t="e">
        <v>#N/A</v>
      </c>
      <c r="K848" s="16" t="e">
        <v>#N/A</v>
      </c>
      <c r="L848" s="16" t="e">
        <v>#N/A</v>
      </c>
      <c r="M848" t="e">
        <v>#N/A</v>
      </c>
    </row>
    <row r="849" spans="1:13" x14ac:dyDescent="0.25">
      <c r="A849" s="15" t="s">
        <v>1545</v>
      </c>
      <c r="B849" s="15" t="s">
        <v>2215</v>
      </c>
      <c r="C849" s="15" t="s">
        <v>2387</v>
      </c>
      <c r="D849" s="61">
        <v>0.90769999999999995</v>
      </c>
      <c r="E849" s="15" t="s">
        <v>131</v>
      </c>
      <c r="F849" s="15" t="s">
        <v>132</v>
      </c>
      <c r="G849" s="61" t="s">
        <v>2420</v>
      </c>
      <c r="H849" s="15" t="e">
        <v>#N/A</v>
      </c>
      <c r="I849" s="16" t="e">
        <v>#N/A</v>
      </c>
      <c r="J849" s="16" t="e">
        <v>#N/A</v>
      </c>
      <c r="K849" s="16" t="e">
        <v>#N/A</v>
      </c>
      <c r="L849" s="16" t="e">
        <v>#N/A</v>
      </c>
      <c r="M849" t="e">
        <v>#N/A</v>
      </c>
    </row>
    <row r="850" spans="1:13" x14ac:dyDescent="0.25">
      <c r="A850" s="15" t="s">
        <v>1546</v>
      </c>
      <c r="B850" s="15" t="s">
        <v>2099</v>
      </c>
      <c r="C850" s="15" t="s">
        <v>2365</v>
      </c>
      <c r="D850" s="61">
        <v>0.75319999999999998</v>
      </c>
      <c r="E850" s="14" t="s">
        <v>192</v>
      </c>
      <c r="F850" s="15" t="s">
        <v>149</v>
      </c>
      <c r="G850" s="61">
        <v>0.73980000000000001</v>
      </c>
      <c r="H850" s="15">
        <v>0.74660000000000004</v>
      </c>
      <c r="I850" s="16">
        <v>0.76119999999999999</v>
      </c>
      <c r="J850" s="16">
        <v>0.76870000000000005</v>
      </c>
      <c r="K850" s="16">
        <v>0.75760000000000005</v>
      </c>
      <c r="L850" s="16">
        <v>0.76070000000000004</v>
      </c>
      <c r="M850">
        <v>0.77449999999999997</v>
      </c>
    </row>
    <row r="851" spans="1:13" x14ac:dyDescent="0.25">
      <c r="A851" s="15" t="s">
        <v>1547</v>
      </c>
      <c r="B851" s="15" t="s">
        <v>1986</v>
      </c>
      <c r="C851" s="15" t="s">
        <v>166</v>
      </c>
      <c r="D851" s="61">
        <v>0.94579999999999997</v>
      </c>
      <c r="E851" s="15" t="s">
        <v>99</v>
      </c>
      <c r="F851" s="15" t="s">
        <v>100</v>
      </c>
      <c r="G851" s="61">
        <v>0.85330000000000006</v>
      </c>
      <c r="H851" s="15">
        <v>0.89159999999999995</v>
      </c>
      <c r="I851" s="16">
        <v>0.86350000000000005</v>
      </c>
      <c r="J851" s="16">
        <v>0.80080000000000007</v>
      </c>
      <c r="K851" s="16">
        <v>0.8579</v>
      </c>
      <c r="L851" s="16">
        <v>0.84260000000000002</v>
      </c>
      <c r="M851">
        <v>0.88</v>
      </c>
    </row>
    <row r="852" spans="1:13" x14ac:dyDescent="0.25">
      <c r="A852" s="15" t="s">
        <v>1548</v>
      </c>
      <c r="B852" s="15" t="s">
        <v>2153</v>
      </c>
      <c r="C852" s="15" t="s">
        <v>645</v>
      </c>
      <c r="D852" s="61">
        <v>1.0398000000000001</v>
      </c>
      <c r="E852" s="15" t="s">
        <v>118</v>
      </c>
      <c r="F852" s="15" t="s">
        <v>119</v>
      </c>
      <c r="G852" s="61">
        <v>1.0538000000000001</v>
      </c>
      <c r="H852" s="15">
        <v>1.0432999999999999</v>
      </c>
      <c r="I852" s="16">
        <v>1.0462</v>
      </c>
      <c r="J852" s="16">
        <v>1.0442</v>
      </c>
      <c r="K852" s="16">
        <v>1.0487</v>
      </c>
      <c r="L852" s="16">
        <v>1.0393000000000001</v>
      </c>
      <c r="M852">
        <v>1.0596000000000001</v>
      </c>
    </row>
    <row r="853" spans="1:13" x14ac:dyDescent="0.25">
      <c r="A853" s="15" t="s">
        <v>1549</v>
      </c>
      <c r="B853" s="15" t="s">
        <v>2027</v>
      </c>
      <c r="C853" s="15" t="s">
        <v>642</v>
      </c>
      <c r="D853" s="61">
        <v>1.0082</v>
      </c>
      <c r="E853" s="15" t="s">
        <v>199</v>
      </c>
      <c r="F853" s="15" t="s">
        <v>157</v>
      </c>
      <c r="G853" s="61">
        <v>1.0574000000000001</v>
      </c>
      <c r="H853" s="15">
        <v>1.0477000000000001</v>
      </c>
      <c r="I853" s="16">
        <v>1.0472999999999999</v>
      </c>
      <c r="J853" s="16">
        <v>1.0286999999999999</v>
      </c>
      <c r="K853" s="16">
        <v>1.0407</v>
      </c>
      <c r="L853" s="16">
        <v>1.0442</v>
      </c>
      <c r="M853">
        <v>0.97189999999999999</v>
      </c>
    </row>
    <row r="854" spans="1:13" x14ac:dyDescent="0.25">
      <c r="A854" s="15" t="s">
        <v>1550</v>
      </c>
      <c r="B854" s="15" t="s">
        <v>2074</v>
      </c>
      <c r="C854" s="15" t="s">
        <v>2360</v>
      </c>
      <c r="D854" s="61">
        <v>0.89529999999999998</v>
      </c>
      <c r="E854" s="15" t="s">
        <v>121</v>
      </c>
      <c r="F854" s="15" t="s">
        <v>122</v>
      </c>
      <c r="G854" s="61">
        <v>0.87120000000000009</v>
      </c>
      <c r="H854" s="15">
        <v>0.89910000000000001</v>
      </c>
      <c r="I854" s="16">
        <v>0.89080000000000004</v>
      </c>
      <c r="J854" s="16">
        <v>0.87960000000000005</v>
      </c>
      <c r="K854" s="16" t="s">
        <v>635</v>
      </c>
      <c r="L854" s="16" t="s">
        <v>635</v>
      </c>
      <c r="M854" t="s">
        <v>635</v>
      </c>
    </row>
    <row r="855" spans="1:13" x14ac:dyDescent="0.25">
      <c r="A855" s="15" t="s">
        <v>1551</v>
      </c>
      <c r="B855" s="15" t="s">
        <v>2287</v>
      </c>
      <c r="C855" s="15" t="s">
        <v>437</v>
      </c>
      <c r="D855" s="61">
        <v>1.1301000000000001</v>
      </c>
      <c r="E855" s="15" t="s">
        <v>183</v>
      </c>
      <c r="F855" s="15" t="s">
        <v>184</v>
      </c>
      <c r="G855" s="61">
        <v>1.1568000000000001</v>
      </c>
      <c r="H855" s="15">
        <v>1.1747000000000001</v>
      </c>
      <c r="I855" s="16">
        <v>1.2000999999999999</v>
      </c>
      <c r="J855" s="16">
        <v>1.222</v>
      </c>
      <c r="K855" s="16">
        <v>1.2426000000000001</v>
      </c>
      <c r="L855" s="16">
        <v>1.2558</v>
      </c>
      <c r="M855">
        <v>1.2897000000000001</v>
      </c>
    </row>
    <row r="856" spans="1:13" x14ac:dyDescent="0.25">
      <c r="A856" s="15" t="s">
        <v>1552</v>
      </c>
      <c r="B856" s="15" t="s">
        <v>2080</v>
      </c>
      <c r="C856" s="15" t="s">
        <v>267</v>
      </c>
      <c r="D856" s="61">
        <v>1.0313000000000001</v>
      </c>
      <c r="E856" s="15" t="s">
        <v>104</v>
      </c>
      <c r="F856" s="15" t="s">
        <v>105</v>
      </c>
      <c r="G856" s="61">
        <v>0.9456</v>
      </c>
      <c r="H856" s="15">
        <v>0.94889999999999997</v>
      </c>
      <c r="I856" s="16">
        <v>0.95509999999999995</v>
      </c>
      <c r="J856" s="16">
        <v>0.95010000000000006</v>
      </c>
      <c r="K856" s="16">
        <v>0.94700000000000006</v>
      </c>
      <c r="L856" s="16">
        <v>0.9235000000000001</v>
      </c>
      <c r="M856">
        <v>0.92369999999999997</v>
      </c>
    </row>
    <row r="857" spans="1:13" x14ac:dyDescent="0.25">
      <c r="A857" s="62" t="s">
        <v>1553</v>
      </c>
      <c r="B857" s="62" t="s">
        <v>1979</v>
      </c>
      <c r="C857" s="62" t="s">
        <v>158</v>
      </c>
      <c r="D857" s="61">
        <v>0.97760000000000002</v>
      </c>
      <c r="E857" s="15" t="s">
        <v>159</v>
      </c>
      <c r="F857" s="15" t="s">
        <v>160</v>
      </c>
      <c r="G857" s="61">
        <v>0.97520000000000007</v>
      </c>
      <c r="H857" s="15">
        <v>0.95820000000000005</v>
      </c>
      <c r="I857" s="16">
        <v>0.94579999999999997</v>
      </c>
      <c r="J857" s="16">
        <v>0.95450000000000002</v>
      </c>
      <c r="K857" s="16">
        <v>0.93620000000000003</v>
      </c>
      <c r="L857" s="16">
        <v>0.93770000000000009</v>
      </c>
      <c r="M857">
        <v>0.92510000000000003</v>
      </c>
    </row>
    <row r="858" spans="1:13" x14ac:dyDescent="0.25">
      <c r="A858" s="15" t="s">
        <v>1554</v>
      </c>
      <c r="B858" s="15" t="s">
        <v>2239</v>
      </c>
      <c r="C858" s="15" t="s">
        <v>405</v>
      </c>
      <c r="D858" s="61">
        <v>0.90839999999999999</v>
      </c>
      <c r="E858" s="15" t="s">
        <v>185</v>
      </c>
      <c r="F858" s="15" t="s">
        <v>186</v>
      </c>
      <c r="G858" s="61">
        <v>0.90080000000000005</v>
      </c>
      <c r="H858" s="15">
        <v>0.89870000000000005</v>
      </c>
      <c r="I858" s="16">
        <v>0.91010000000000002</v>
      </c>
      <c r="J858" s="16">
        <v>0.93680000000000008</v>
      </c>
      <c r="K858" s="16">
        <v>0.94700000000000006</v>
      </c>
      <c r="L858" s="16">
        <v>0.9457000000000001</v>
      </c>
      <c r="M858">
        <v>0.9456</v>
      </c>
    </row>
    <row r="859" spans="1:13" x14ac:dyDescent="0.25">
      <c r="A859" s="15" t="s">
        <v>1555</v>
      </c>
      <c r="B859" s="15" t="s">
        <v>2271</v>
      </c>
      <c r="C859" s="15" t="s">
        <v>2402</v>
      </c>
      <c r="D859" s="61">
        <v>1.115</v>
      </c>
      <c r="E859" s="15" t="s">
        <v>171</v>
      </c>
      <c r="F859" s="15" t="s">
        <v>172</v>
      </c>
      <c r="G859" s="61" t="s">
        <v>2420</v>
      </c>
      <c r="H859" s="15" t="e">
        <v>#N/A</v>
      </c>
      <c r="I859" s="16" t="e">
        <v>#N/A</v>
      </c>
      <c r="J859" s="16" t="e">
        <v>#N/A</v>
      </c>
      <c r="K859" s="16" t="e">
        <v>#N/A</v>
      </c>
      <c r="L859" s="16" t="e">
        <v>#N/A</v>
      </c>
      <c r="M859" t="e">
        <v>#N/A</v>
      </c>
    </row>
    <row r="860" spans="1:13" x14ac:dyDescent="0.25">
      <c r="A860" s="15" t="s">
        <v>1556</v>
      </c>
      <c r="B860" s="15" t="s">
        <v>2109</v>
      </c>
      <c r="C860" s="15" t="s">
        <v>296</v>
      </c>
      <c r="D860" s="61">
        <v>0.90639999999999998</v>
      </c>
      <c r="E860" s="15" t="s">
        <v>178</v>
      </c>
      <c r="F860" s="15" t="s">
        <v>179</v>
      </c>
      <c r="G860" s="61">
        <v>0.90140000000000009</v>
      </c>
      <c r="H860" s="15">
        <v>0.87990000000000002</v>
      </c>
      <c r="I860" s="16">
        <v>0.92630000000000001</v>
      </c>
      <c r="J860" s="16">
        <v>0.87140000000000006</v>
      </c>
      <c r="K860" s="16">
        <v>0.8891</v>
      </c>
      <c r="L860" s="16">
        <v>0.86890000000000001</v>
      </c>
      <c r="M860">
        <v>0.85870000000000002</v>
      </c>
    </row>
    <row r="861" spans="1:13" x14ac:dyDescent="0.25">
      <c r="A861" s="15" t="s">
        <v>1557</v>
      </c>
      <c r="B861" s="15" t="s">
        <v>2054</v>
      </c>
      <c r="C861" s="15" t="s">
        <v>240</v>
      </c>
      <c r="D861" s="61">
        <v>0.92330000000000001</v>
      </c>
      <c r="E861" s="15" t="s">
        <v>156</v>
      </c>
      <c r="F861" s="15" t="s">
        <v>157</v>
      </c>
      <c r="G861" s="61">
        <v>0.95120000000000005</v>
      </c>
      <c r="H861" s="15">
        <v>0.93869999999999998</v>
      </c>
      <c r="I861" s="16">
        <v>0.92759999999999998</v>
      </c>
      <c r="J861" s="16">
        <v>0.92820000000000003</v>
      </c>
      <c r="K861" s="16">
        <v>0.9346000000000001</v>
      </c>
      <c r="L861" s="16">
        <v>0.9274</v>
      </c>
      <c r="M861">
        <v>0.92320000000000002</v>
      </c>
    </row>
    <row r="862" spans="1:13" x14ac:dyDescent="0.25">
      <c r="A862" s="15" t="s">
        <v>1558</v>
      </c>
      <c r="B862" s="15" t="s">
        <v>2109</v>
      </c>
      <c r="C862" s="15" t="s">
        <v>296</v>
      </c>
      <c r="D862" s="61">
        <v>0.90639999999999998</v>
      </c>
      <c r="E862" s="15" t="s">
        <v>178</v>
      </c>
      <c r="F862" s="15" t="s">
        <v>179</v>
      </c>
      <c r="G862" s="61">
        <v>0.90140000000000009</v>
      </c>
      <c r="H862" s="15">
        <v>0.87990000000000002</v>
      </c>
      <c r="I862" s="16">
        <v>0.92630000000000001</v>
      </c>
      <c r="J862" s="16">
        <v>0.87140000000000006</v>
      </c>
      <c r="K862" s="16">
        <v>0.8891</v>
      </c>
      <c r="L862" s="16">
        <v>0.86890000000000001</v>
      </c>
      <c r="M862">
        <v>0.85870000000000002</v>
      </c>
    </row>
    <row r="863" spans="1:13" x14ac:dyDescent="0.25">
      <c r="A863" s="15" t="s">
        <v>1559</v>
      </c>
      <c r="B863" s="15" t="s">
        <v>2033</v>
      </c>
      <c r="C863" s="15" t="s">
        <v>221</v>
      </c>
      <c r="D863" s="61">
        <v>0.93310000000000004</v>
      </c>
      <c r="E863" s="15" t="s">
        <v>131</v>
      </c>
      <c r="F863" s="15" t="s">
        <v>132</v>
      </c>
      <c r="G863" s="61">
        <v>0.9103</v>
      </c>
      <c r="H863" s="15">
        <v>0.92659999999999998</v>
      </c>
      <c r="I863" s="16">
        <v>0.94240000000000002</v>
      </c>
      <c r="J863" s="16">
        <v>0.94610000000000005</v>
      </c>
      <c r="K863" s="16">
        <v>0.93320000000000003</v>
      </c>
      <c r="L863" s="16">
        <v>0.93959999999999999</v>
      </c>
      <c r="M863">
        <v>0.95279999999999998</v>
      </c>
    </row>
    <row r="864" spans="1:13" x14ac:dyDescent="0.25">
      <c r="A864" s="15" t="s">
        <v>1560</v>
      </c>
      <c r="B864" s="15" t="s">
        <v>2007</v>
      </c>
      <c r="C864" s="15" t="s">
        <v>191</v>
      </c>
      <c r="D864" s="61">
        <v>0.67420000000000002</v>
      </c>
      <c r="E864" s="15" t="s">
        <v>127</v>
      </c>
      <c r="F864" s="15" t="s">
        <v>122</v>
      </c>
      <c r="G864" s="61">
        <v>0.67610000000000003</v>
      </c>
      <c r="H864" s="15">
        <v>0.67589999999999995</v>
      </c>
      <c r="I864" s="16">
        <v>0.6855</v>
      </c>
      <c r="J864" s="16">
        <v>0.65980000000000005</v>
      </c>
      <c r="K864" s="16">
        <v>0.65260000000000007</v>
      </c>
      <c r="L864" s="16">
        <v>0.65980000000000005</v>
      </c>
      <c r="M864">
        <v>0.67169999999999996</v>
      </c>
    </row>
    <row r="865" spans="1:13" x14ac:dyDescent="0.25">
      <c r="A865" s="15" t="s">
        <v>1561</v>
      </c>
      <c r="B865" s="15" t="s">
        <v>2288</v>
      </c>
      <c r="C865" s="15" t="s">
        <v>438</v>
      </c>
      <c r="D865" s="61">
        <v>0.91820000000000002</v>
      </c>
      <c r="E865" s="15" t="s">
        <v>112</v>
      </c>
      <c r="F865" s="15" t="s">
        <v>113</v>
      </c>
      <c r="G865" s="61">
        <v>0.90390000000000004</v>
      </c>
      <c r="H865" s="15">
        <v>0.88300000000000001</v>
      </c>
      <c r="I865" s="16">
        <v>0.88870000000000005</v>
      </c>
      <c r="J865" s="16">
        <v>0.89660000000000006</v>
      </c>
      <c r="K865" s="16">
        <v>0.87980000000000003</v>
      </c>
      <c r="L865" s="16">
        <v>0.87930000000000008</v>
      </c>
      <c r="M865">
        <v>0.88109999999999999</v>
      </c>
    </row>
    <row r="866" spans="1:13" x14ac:dyDescent="0.25">
      <c r="A866" s="15" t="s">
        <v>1562</v>
      </c>
      <c r="B866" s="15" t="s">
        <v>2076</v>
      </c>
      <c r="C866" s="15" t="s">
        <v>260</v>
      </c>
      <c r="D866" s="61">
        <v>0.89659999999999995</v>
      </c>
      <c r="E866" s="15" t="s">
        <v>261</v>
      </c>
      <c r="F866" s="15" t="s">
        <v>262</v>
      </c>
      <c r="G866" s="61">
        <v>0.88550000000000006</v>
      </c>
      <c r="H866" s="15">
        <v>0.87090000000000001</v>
      </c>
      <c r="I866" s="16">
        <v>0.87829999999999997</v>
      </c>
      <c r="J866" s="16">
        <v>0.89440000000000008</v>
      </c>
      <c r="K866" s="16">
        <v>0.89</v>
      </c>
      <c r="L866" s="16">
        <v>0.90200000000000002</v>
      </c>
      <c r="M866">
        <v>0.90980000000000005</v>
      </c>
    </row>
    <row r="867" spans="1:13" x14ac:dyDescent="0.25">
      <c r="A867" s="15" t="s">
        <v>1563</v>
      </c>
      <c r="B867" s="15" t="s">
        <v>2125</v>
      </c>
      <c r="C867" s="15" t="s">
        <v>312</v>
      </c>
      <c r="D867" s="61">
        <v>0.84630000000000005</v>
      </c>
      <c r="E867" s="15" t="s">
        <v>261</v>
      </c>
      <c r="F867" s="15" t="s">
        <v>262</v>
      </c>
      <c r="G867" s="61">
        <v>0.82300000000000006</v>
      </c>
      <c r="H867" s="15">
        <v>0.81859999999999999</v>
      </c>
      <c r="I867" s="16">
        <v>0.83379999999999999</v>
      </c>
      <c r="J867" s="16">
        <v>0.83650000000000002</v>
      </c>
      <c r="K867" s="16">
        <v>0.84160000000000001</v>
      </c>
      <c r="L867" s="16">
        <v>0.86230000000000007</v>
      </c>
      <c r="M867">
        <v>0.83</v>
      </c>
    </row>
    <row r="868" spans="1:13" x14ac:dyDescent="0.25">
      <c r="A868" s="15" t="s">
        <v>1564</v>
      </c>
      <c r="B868" s="15" t="s">
        <v>2058</v>
      </c>
      <c r="C868" s="15" t="s">
        <v>243</v>
      </c>
      <c r="D868" s="61">
        <v>0.90680000000000005</v>
      </c>
      <c r="E868" s="15" t="s">
        <v>134</v>
      </c>
      <c r="F868" s="15" t="s">
        <v>135</v>
      </c>
      <c r="G868" s="61">
        <v>0.87930000000000008</v>
      </c>
      <c r="H868" s="15">
        <v>0.86</v>
      </c>
      <c r="I868" s="16">
        <v>0.86950000000000005</v>
      </c>
      <c r="J868" s="16">
        <v>0.86970000000000003</v>
      </c>
      <c r="K868" s="16">
        <v>0.88440000000000007</v>
      </c>
      <c r="L868" s="16">
        <v>0.87530000000000008</v>
      </c>
      <c r="M868">
        <v>0.86890000000000001</v>
      </c>
    </row>
    <row r="869" spans="1:13" x14ac:dyDescent="0.25">
      <c r="A869" s="15" t="s">
        <v>1565</v>
      </c>
      <c r="B869" s="15" t="s">
        <v>1982</v>
      </c>
      <c r="C869" s="15" t="s">
        <v>163</v>
      </c>
      <c r="D869" s="61">
        <v>0.79430000000000001</v>
      </c>
      <c r="E869" s="15" t="s">
        <v>159</v>
      </c>
      <c r="F869" s="15" t="s">
        <v>160</v>
      </c>
      <c r="G869" s="61">
        <v>0.76580000000000004</v>
      </c>
      <c r="H869" s="15">
        <v>0.82320000000000004</v>
      </c>
      <c r="I869" s="16">
        <v>0.80669999999999997</v>
      </c>
      <c r="J869" s="16">
        <v>0.81310000000000004</v>
      </c>
      <c r="K869" s="16">
        <v>0.84110000000000007</v>
      </c>
      <c r="L869" s="16">
        <v>0.81570000000000009</v>
      </c>
      <c r="M869">
        <v>0.83479999999999999</v>
      </c>
    </row>
    <row r="870" spans="1:13" x14ac:dyDescent="0.25">
      <c r="A870" s="15" t="s">
        <v>1566</v>
      </c>
      <c r="B870" s="15" t="s">
        <v>2060</v>
      </c>
      <c r="C870" s="15" t="s">
        <v>245</v>
      </c>
      <c r="D870" s="61">
        <v>0.8982</v>
      </c>
      <c r="E870" s="15" t="s">
        <v>246</v>
      </c>
      <c r="F870" s="15" t="s">
        <v>247</v>
      </c>
      <c r="G870" s="61">
        <v>0.90260000000000007</v>
      </c>
      <c r="H870" s="15">
        <v>0.86</v>
      </c>
      <c r="I870" s="16">
        <v>0.85980000000000001</v>
      </c>
      <c r="J870" s="16">
        <v>0.85640000000000005</v>
      </c>
      <c r="K870" s="16">
        <v>0.86470000000000002</v>
      </c>
      <c r="L870" s="16">
        <v>0.83279999999999998</v>
      </c>
      <c r="M870">
        <v>0.7903</v>
      </c>
    </row>
    <row r="871" spans="1:13" x14ac:dyDescent="0.25">
      <c r="A871" s="15" t="s">
        <v>1567</v>
      </c>
      <c r="B871" s="15" t="s">
        <v>2142</v>
      </c>
      <c r="C871" s="15" t="s">
        <v>329</v>
      </c>
      <c r="D871" s="61">
        <v>1.0185</v>
      </c>
      <c r="E871" s="15" t="s">
        <v>199</v>
      </c>
      <c r="F871" s="15" t="s">
        <v>157</v>
      </c>
      <c r="G871" s="61">
        <v>1.0746</v>
      </c>
      <c r="H871" s="15">
        <v>1.0839000000000001</v>
      </c>
      <c r="I871" s="16">
        <v>1.0615000000000001</v>
      </c>
      <c r="J871" s="16">
        <v>1.0530000000000002</v>
      </c>
      <c r="K871" s="16">
        <v>1.0686</v>
      </c>
      <c r="L871" s="16">
        <v>1.0770999999999999</v>
      </c>
      <c r="M871">
        <v>1.1395</v>
      </c>
    </row>
    <row r="872" spans="1:13" x14ac:dyDescent="0.25">
      <c r="A872" s="15" t="s">
        <v>1568</v>
      </c>
      <c r="B872" s="15" t="s">
        <v>2200</v>
      </c>
      <c r="C872" s="15" t="s">
        <v>374</v>
      </c>
      <c r="D872" s="61">
        <v>0.88639999999999997</v>
      </c>
      <c r="E872" s="15" t="s">
        <v>118</v>
      </c>
      <c r="F872" s="15" t="s">
        <v>119</v>
      </c>
      <c r="G872" s="61">
        <v>0.87890000000000001</v>
      </c>
      <c r="H872" s="15">
        <v>0.89559999999999995</v>
      </c>
      <c r="I872" s="16">
        <v>0.89470000000000005</v>
      </c>
      <c r="J872" s="16">
        <v>0.90260000000000007</v>
      </c>
      <c r="K872" s="16">
        <v>0.9224</v>
      </c>
      <c r="L872" s="16">
        <v>0.88850000000000007</v>
      </c>
      <c r="M872">
        <v>0.93210000000000004</v>
      </c>
    </row>
    <row r="873" spans="1:13" x14ac:dyDescent="0.25">
      <c r="A873" s="15" t="s">
        <v>1569</v>
      </c>
      <c r="B873" s="15" t="s">
        <v>2254</v>
      </c>
      <c r="C873" s="15" t="s">
        <v>417</v>
      </c>
      <c r="D873" s="61">
        <v>0.95369999999999999</v>
      </c>
      <c r="E873" s="15" t="s">
        <v>118</v>
      </c>
      <c r="F873" s="15" t="s">
        <v>119</v>
      </c>
      <c r="G873" s="61">
        <v>1.0008000000000001</v>
      </c>
      <c r="H873" s="15">
        <v>0.98829999999999996</v>
      </c>
      <c r="I873" s="16">
        <v>1.0181</v>
      </c>
      <c r="J873" s="16">
        <v>0.9859</v>
      </c>
      <c r="K873" s="16">
        <v>1.0156000000000001</v>
      </c>
      <c r="L873" s="16">
        <v>1.0053000000000001</v>
      </c>
      <c r="M873">
        <v>1.0021</v>
      </c>
    </row>
    <row r="874" spans="1:13" x14ac:dyDescent="0.25">
      <c r="A874" s="15" t="s">
        <v>1570</v>
      </c>
      <c r="B874" s="15" t="s">
        <v>2289</v>
      </c>
      <c r="C874" s="15" t="s">
        <v>439</v>
      </c>
      <c r="D874" s="61">
        <v>0.6956</v>
      </c>
      <c r="E874" s="15" t="s">
        <v>115</v>
      </c>
      <c r="F874" s="15" t="s">
        <v>116</v>
      </c>
      <c r="G874" s="61">
        <v>0.70350000000000001</v>
      </c>
      <c r="H874" s="15">
        <v>0.76900000000000002</v>
      </c>
      <c r="I874" s="16">
        <v>0.77170000000000005</v>
      </c>
      <c r="J874" s="16">
        <v>0.78220000000000001</v>
      </c>
      <c r="K874" s="16">
        <v>0.74409999999999998</v>
      </c>
      <c r="L874" s="16">
        <v>0.78770000000000007</v>
      </c>
      <c r="M874">
        <v>0.8226</v>
      </c>
    </row>
    <row r="875" spans="1:13" x14ac:dyDescent="0.25">
      <c r="A875" s="15" t="s">
        <v>1571</v>
      </c>
      <c r="B875" s="15" t="s">
        <v>2250</v>
      </c>
      <c r="C875" s="15" t="s">
        <v>414</v>
      </c>
      <c r="D875" s="61">
        <v>0.9073</v>
      </c>
      <c r="E875" s="15" t="s">
        <v>118</v>
      </c>
      <c r="F875" s="15" t="s">
        <v>119</v>
      </c>
      <c r="G875" s="61">
        <v>0.9143</v>
      </c>
      <c r="H875" s="15">
        <v>0.91879999999999995</v>
      </c>
      <c r="I875" s="16">
        <v>0.89849999999999997</v>
      </c>
      <c r="J875" s="16">
        <v>0.89219999999999999</v>
      </c>
      <c r="K875" s="16">
        <v>0.84660000000000002</v>
      </c>
      <c r="L875" s="16">
        <v>0.8579</v>
      </c>
      <c r="M875">
        <v>0.87819999999999998</v>
      </c>
    </row>
    <row r="876" spans="1:13" x14ac:dyDescent="0.25">
      <c r="A876" s="15" t="s">
        <v>1572</v>
      </c>
      <c r="B876" s="15" t="s">
        <v>2234</v>
      </c>
      <c r="C876" s="15" t="s">
        <v>402</v>
      </c>
      <c r="D876" s="61">
        <v>0.96130000000000004</v>
      </c>
      <c r="E876" s="15" t="s">
        <v>112</v>
      </c>
      <c r="F876" s="15" t="s">
        <v>113</v>
      </c>
      <c r="G876" s="61">
        <v>0.86540000000000006</v>
      </c>
      <c r="H876" s="15">
        <v>0.88300000000000001</v>
      </c>
      <c r="I876" s="16">
        <v>0.90029999999999999</v>
      </c>
      <c r="J876" s="16">
        <v>0.87520000000000009</v>
      </c>
      <c r="K876" s="16">
        <v>0.87170000000000003</v>
      </c>
      <c r="L876" s="16">
        <v>0.89480000000000004</v>
      </c>
      <c r="M876">
        <v>0.9022</v>
      </c>
    </row>
    <row r="877" spans="1:13" x14ac:dyDescent="0.25">
      <c r="A877" s="15" t="s">
        <v>1573</v>
      </c>
      <c r="B877" s="15" t="s">
        <v>2095</v>
      </c>
      <c r="C877" s="15" t="s">
        <v>283</v>
      </c>
      <c r="D877" s="61">
        <v>0.95620000000000005</v>
      </c>
      <c r="E877" s="15" t="s">
        <v>115</v>
      </c>
      <c r="F877" s="15" t="s">
        <v>116</v>
      </c>
      <c r="G877" s="61">
        <v>0.95440000000000003</v>
      </c>
      <c r="H877" s="15">
        <v>0.98240000000000005</v>
      </c>
      <c r="I877" s="16">
        <v>0.96799999999999997</v>
      </c>
      <c r="J877" s="16">
        <v>0.96579999999999999</v>
      </c>
      <c r="K877" s="16">
        <v>0.97100000000000009</v>
      </c>
      <c r="L877" s="16">
        <v>0.9869</v>
      </c>
      <c r="M877">
        <v>0.97970000000000002</v>
      </c>
    </row>
    <row r="878" spans="1:13" x14ac:dyDescent="0.25">
      <c r="A878" s="15" t="s">
        <v>1574</v>
      </c>
      <c r="B878" s="15" t="s">
        <v>2147</v>
      </c>
      <c r="C878" s="15" t="s">
        <v>2371</v>
      </c>
      <c r="D878" s="61">
        <v>1.1886000000000001</v>
      </c>
      <c r="E878" s="15" t="s">
        <v>118</v>
      </c>
      <c r="F878" s="15" t="s">
        <v>119</v>
      </c>
      <c r="G878" s="61" t="s">
        <v>2420</v>
      </c>
      <c r="H878" s="15" t="e">
        <v>#N/A</v>
      </c>
      <c r="I878" s="16" t="e">
        <v>#N/A</v>
      </c>
      <c r="J878" s="16" t="e">
        <v>#N/A</v>
      </c>
      <c r="K878" s="16" t="e">
        <v>#N/A</v>
      </c>
      <c r="L878" s="16" t="e">
        <v>#N/A</v>
      </c>
      <c r="M878" t="e">
        <v>#N/A</v>
      </c>
    </row>
    <row r="879" spans="1:13" x14ac:dyDescent="0.25">
      <c r="A879" s="15" t="s">
        <v>1575</v>
      </c>
      <c r="B879" s="15" t="s">
        <v>2197</v>
      </c>
      <c r="C879" s="15" t="s">
        <v>371</v>
      </c>
      <c r="D879" s="61">
        <v>0.89390000000000003</v>
      </c>
      <c r="E879" s="15" t="s">
        <v>159</v>
      </c>
      <c r="F879" s="15" t="s">
        <v>160</v>
      </c>
      <c r="G879" s="61">
        <v>0.93149999999999999</v>
      </c>
      <c r="H879" s="15">
        <v>0.88529999999999998</v>
      </c>
      <c r="I879" s="16">
        <v>0.85529999999999995</v>
      </c>
      <c r="J879" s="16">
        <v>0.86640000000000006</v>
      </c>
      <c r="K879" s="16">
        <v>0.85289999999999999</v>
      </c>
      <c r="L879" s="16">
        <v>0.89270000000000005</v>
      </c>
      <c r="M879">
        <v>0.85619999999999996</v>
      </c>
    </row>
    <row r="880" spans="1:13" x14ac:dyDescent="0.25">
      <c r="A880" s="14" t="s">
        <v>1576</v>
      </c>
      <c r="B880" s="15" t="s">
        <v>2216</v>
      </c>
      <c r="C880" s="15" t="s">
        <v>391</v>
      </c>
      <c r="D880" s="61">
        <v>0.81789999999999996</v>
      </c>
      <c r="E880" s="15" t="s">
        <v>96</v>
      </c>
      <c r="F880" s="15" t="s">
        <v>97</v>
      </c>
      <c r="G880" s="61">
        <v>0.81859999999999999</v>
      </c>
      <c r="H880" s="15">
        <v>0.81</v>
      </c>
      <c r="I880" s="16">
        <v>0.83</v>
      </c>
      <c r="J880" s="16">
        <v>0.8357</v>
      </c>
      <c r="K880" s="16">
        <v>0.82010000000000005</v>
      </c>
      <c r="L880" s="16">
        <v>0.83240000000000003</v>
      </c>
      <c r="M880">
        <v>0.82820000000000005</v>
      </c>
    </row>
    <row r="881" spans="1:13" x14ac:dyDescent="0.25">
      <c r="A881" s="15" t="s">
        <v>1577</v>
      </c>
      <c r="B881" s="15" t="s">
        <v>2250</v>
      </c>
      <c r="C881" s="15" t="s">
        <v>414</v>
      </c>
      <c r="D881" s="61">
        <v>0.9073</v>
      </c>
      <c r="E881" s="15" t="s">
        <v>118</v>
      </c>
      <c r="F881" s="15" t="s">
        <v>119</v>
      </c>
      <c r="G881" s="61">
        <v>0.9143</v>
      </c>
      <c r="H881" s="15">
        <v>0.91879999999999995</v>
      </c>
      <c r="I881" s="16">
        <v>0.89849999999999997</v>
      </c>
      <c r="J881" s="16">
        <v>0.89219999999999999</v>
      </c>
      <c r="K881" s="16">
        <v>0.84660000000000002</v>
      </c>
      <c r="L881" s="16">
        <v>0.8579</v>
      </c>
      <c r="M881">
        <v>0.87819999999999998</v>
      </c>
    </row>
    <row r="882" spans="1:13" x14ac:dyDescent="0.25">
      <c r="A882" s="15" t="s">
        <v>1578</v>
      </c>
      <c r="B882" s="15" t="s">
        <v>1956</v>
      </c>
      <c r="C882" s="15" t="s">
        <v>650</v>
      </c>
      <c r="D882" s="61">
        <v>0.35759999999999997</v>
      </c>
      <c r="E882" s="15" t="s">
        <v>106</v>
      </c>
      <c r="F882" s="15" t="s">
        <v>107</v>
      </c>
      <c r="G882" s="61">
        <v>0.37190000000000001</v>
      </c>
      <c r="H882" s="15">
        <v>0.3911</v>
      </c>
      <c r="I882" s="16">
        <v>0.39489999999999997</v>
      </c>
      <c r="J882" s="16">
        <v>0.4047</v>
      </c>
      <c r="K882" s="16">
        <v>0.41860000000000003</v>
      </c>
      <c r="L882" s="16">
        <v>0.4168</v>
      </c>
      <c r="M882">
        <v>0.42670000000000002</v>
      </c>
    </row>
    <row r="883" spans="1:13" x14ac:dyDescent="0.25">
      <c r="A883" s="15" t="s">
        <v>1579</v>
      </c>
      <c r="B883" s="15" t="s">
        <v>2212</v>
      </c>
      <c r="C883" s="15" t="s">
        <v>387</v>
      </c>
      <c r="D883" s="61">
        <v>0.84340000000000004</v>
      </c>
      <c r="E883" s="15" t="s">
        <v>148</v>
      </c>
      <c r="F883" s="15" t="s">
        <v>149</v>
      </c>
      <c r="G883" s="61">
        <v>0.82280000000000009</v>
      </c>
      <c r="H883" s="15">
        <v>0.83050000000000002</v>
      </c>
      <c r="I883" s="16">
        <v>0.82569999999999999</v>
      </c>
      <c r="J883" s="16">
        <v>0.86720000000000008</v>
      </c>
      <c r="K883" s="16">
        <v>0.89590000000000003</v>
      </c>
      <c r="L883" s="16">
        <v>0.8851</v>
      </c>
      <c r="M883">
        <v>0.90369999999999995</v>
      </c>
    </row>
    <row r="884" spans="1:13" x14ac:dyDescent="0.25">
      <c r="A884" s="15" t="s">
        <v>1580</v>
      </c>
      <c r="B884" s="15" t="s">
        <v>2070</v>
      </c>
      <c r="C884" s="15" t="s">
        <v>256</v>
      </c>
      <c r="D884" s="61">
        <v>0.7792</v>
      </c>
      <c r="E884" s="15" t="s">
        <v>192</v>
      </c>
      <c r="F884" s="15" t="s">
        <v>149</v>
      </c>
      <c r="G884" s="61">
        <v>0.75550000000000006</v>
      </c>
      <c r="H884" s="15">
        <v>0.7954</v>
      </c>
      <c r="I884" s="16">
        <v>0.80759999999999998</v>
      </c>
      <c r="J884" s="16">
        <v>0.82700000000000007</v>
      </c>
      <c r="K884" s="16">
        <v>0.84110000000000007</v>
      </c>
      <c r="L884" s="16">
        <v>0.85030000000000006</v>
      </c>
      <c r="M884">
        <v>0.84799999999999998</v>
      </c>
    </row>
    <row r="885" spans="1:13" x14ac:dyDescent="0.25">
      <c r="A885" s="15" t="s">
        <v>1581</v>
      </c>
      <c r="B885" s="15" t="s">
        <v>2125</v>
      </c>
      <c r="C885" s="15" t="s">
        <v>312</v>
      </c>
      <c r="D885" s="61">
        <v>0.84630000000000005</v>
      </c>
      <c r="E885" s="15" t="s">
        <v>261</v>
      </c>
      <c r="F885" s="15" t="s">
        <v>262</v>
      </c>
      <c r="G885" s="61">
        <v>0.82300000000000006</v>
      </c>
      <c r="H885" s="15">
        <v>0.81859999999999999</v>
      </c>
      <c r="I885" s="16">
        <v>0.83379999999999999</v>
      </c>
      <c r="J885" s="16">
        <v>0.83650000000000002</v>
      </c>
      <c r="K885" s="16">
        <v>0.84160000000000001</v>
      </c>
      <c r="L885" s="16">
        <v>0.86230000000000007</v>
      </c>
      <c r="M885">
        <v>0.83</v>
      </c>
    </row>
    <row r="886" spans="1:13" x14ac:dyDescent="0.25">
      <c r="A886" s="15" t="s">
        <v>1582</v>
      </c>
      <c r="B886" s="15" t="s">
        <v>2234</v>
      </c>
      <c r="C886" s="15" t="s">
        <v>402</v>
      </c>
      <c r="D886" s="61">
        <v>0.96130000000000004</v>
      </c>
      <c r="E886" s="15" t="s">
        <v>112</v>
      </c>
      <c r="F886" s="15" t="s">
        <v>113</v>
      </c>
      <c r="G886" s="61">
        <v>0.86540000000000006</v>
      </c>
      <c r="H886" s="15">
        <v>0.88300000000000001</v>
      </c>
      <c r="I886" s="16">
        <v>0.90029999999999999</v>
      </c>
      <c r="J886" s="16">
        <v>0.87520000000000009</v>
      </c>
      <c r="K886" s="16">
        <v>0.87170000000000003</v>
      </c>
      <c r="L886" s="16">
        <v>0.89480000000000004</v>
      </c>
      <c r="M886">
        <v>0.9022</v>
      </c>
    </row>
    <row r="887" spans="1:13" x14ac:dyDescent="0.25">
      <c r="A887" s="15" t="s">
        <v>1583</v>
      </c>
      <c r="B887" s="15" t="s">
        <v>2254</v>
      </c>
      <c r="C887" s="15" t="s">
        <v>417</v>
      </c>
      <c r="D887" s="61">
        <v>0.95369999999999999</v>
      </c>
      <c r="E887" s="15" t="s">
        <v>118</v>
      </c>
      <c r="F887" s="15" t="s">
        <v>119</v>
      </c>
      <c r="G887" s="61">
        <v>1.0008000000000001</v>
      </c>
      <c r="H887" s="15">
        <v>0.98829999999999996</v>
      </c>
      <c r="I887" s="16">
        <v>1.0181</v>
      </c>
      <c r="J887" s="16">
        <v>0.9859</v>
      </c>
      <c r="K887" s="16">
        <v>1.0156000000000001</v>
      </c>
      <c r="L887" s="16">
        <v>1.0053000000000001</v>
      </c>
      <c r="M887">
        <v>1.0021</v>
      </c>
    </row>
    <row r="888" spans="1:13" x14ac:dyDescent="0.25">
      <c r="A888" s="15" t="s">
        <v>1584</v>
      </c>
      <c r="B888" s="15" t="s">
        <v>1998</v>
      </c>
      <c r="C888" s="15" t="s">
        <v>2349</v>
      </c>
      <c r="D888" s="61">
        <v>0.84050000000000002</v>
      </c>
      <c r="E888" s="15" t="s">
        <v>185</v>
      </c>
      <c r="F888" s="15" t="s">
        <v>186</v>
      </c>
      <c r="G888" s="61">
        <v>0.88070000000000004</v>
      </c>
      <c r="H888" s="15">
        <v>0.88660000000000005</v>
      </c>
      <c r="I888" s="16">
        <v>0.89419999999999999</v>
      </c>
      <c r="J888" s="16">
        <v>0.91980000000000006</v>
      </c>
      <c r="K888" s="16" t="s">
        <v>635</v>
      </c>
      <c r="L888" s="16" t="s">
        <v>635</v>
      </c>
      <c r="M888" t="s">
        <v>635</v>
      </c>
    </row>
    <row r="889" spans="1:13" x14ac:dyDescent="0.25">
      <c r="A889" s="15" t="s">
        <v>1585</v>
      </c>
      <c r="B889" s="15" t="s">
        <v>2154</v>
      </c>
      <c r="C889" s="15" t="s">
        <v>2372</v>
      </c>
      <c r="D889" s="61">
        <v>0.74960000000000004</v>
      </c>
      <c r="E889" s="15" t="s">
        <v>137</v>
      </c>
      <c r="F889" s="15" t="s">
        <v>138</v>
      </c>
      <c r="G889" s="61" t="s">
        <v>2420</v>
      </c>
      <c r="H889" s="15" t="e">
        <v>#N/A</v>
      </c>
      <c r="I889" s="16" t="e">
        <v>#N/A</v>
      </c>
      <c r="J889" s="16" t="e">
        <v>#N/A</v>
      </c>
      <c r="K889" s="16" t="e">
        <v>#N/A</v>
      </c>
      <c r="L889" s="16" t="e">
        <v>#N/A</v>
      </c>
      <c r="M889" t="e">
        <v>#N/A</v>
      </c>
    </row>
    <row r="890" spans="1:13" x14ac:dyDescent="0.25">
      <c r="A890" s="15" t="s">
        <v>1586</v>
      </c>
      <c r="B890" s="15" t="s">
        <v>2281</v>
      </c>
      <c r="C890" s="15" t="s">
        <v>440</v>
      </c>
      <c r="D890" s="61">
        <v>0.83740000000000003</v>
      </c>
      <c r="E890" s="15" t="s">
        <v>96</v>
      </c>
      <c r="F890" s="15" t="s">
        <v>97</v>
      </c>
      <c r="G890" s="61">
        <v>0.77480000000000004</v>
      </c>
      <c r="H890" s="15">
        <v>0.76380000000000003</v>
      </c>
      <c r="I890" s="16">
        <v>0.75090000000000001</v>
      </c>
      <c r="J890" s="16">
        <v>0.76829999999999998</v>
      </c>
      <c r="K890" s="16" t="s">
        <v>635</v>
      </c>
      <c r="L890" s="16" t="s">
        <v>635</v>
      </c>
      <c r="M890" t="s">
        <v>635</v>
      </c>
    </row>
    <row r="891" spans="1:13" x14ac:dyDescent="0.25">
      <c r="A891" s="15" t="s">
        <v>1587</v>
      </c>
      <c r="B891" s="15" t="s">
        <v>2071</v>
      </c>
      <c r="C891" s="15" t="s">
        <v>257</v>
      </c>
      <c r="D891" s="61">
        <v>0.9506</v>
      </c>
      <c r="E891" s="15" t="s">
        <v>156</v>
      </c>
      <c r="F891" s="15" t="s">
        <v>157</v>
      </c>
      <c r="G891" s="61">
        <v>0.9264</v>
      </c>
      <c r="H891" s="15">
        <v>0.96150000000000002</v>
      </c>
      <c r="I891" s="16">
        <v>0.94410000000000005</v>
      </c>
      <c r="J891" s="16">
        <v>0.90300000000000002</v>
      </c>
      <c r="K891" s="16">
        <v>0.91080000000000005</v>
      </c>
      <c r="L891" s="16">
        <v>0.9264</v>
      </c>
      <c r="M891">
        <v>0.94489999999999996</v>
      </c>
    </row>
    <row r="892" spans="1:13" x14ac:dyDescent="0.25">
      <c r="A892" s="15" t="s">
        <v>1588</v>
      </c>
      <c r="B892" s="15" t="s">
        <v>2278</v>
      </c>
      <c r="C892" s="15" t="s">
        <v>431</v>
      </c>
      <c r="D892" s="61">
        <v>0.93679999999999997</v>
      </c>
      <c r="E892" s="15" t="s">
        <v>131</v>
      </c>
      <c r="F892" s="15" t="s">
        <v>132</v>
      </c>
      <c r="G892" s="61">
        <v>0.8972</v>
      </c>
      <c r="H892" s="15">
        <v>0.92859999999999998</v>
      </c>
      <c r="I892" s="16">
        <v>0.93079999999999996</v>
      </c>
      <c r="J892" s="16">
        <v>0.93020000000000003</v>
      </c>
      <c r="K892" s="16">
        <v>0.88100000000000001</v>
      </c>
      <c r="L892" s="16">
        <v>0.94600000000000006</v>
      </c>
      <c r="M892">
        <v>0.85609999999999997</v>
      </c>
    </row>
    <row r="893" spans="1:13" x14ac:dyDescent="0.25">
      <c r="A893" s="15" t="s">
        <v>1589</v>
      </c>
      <c r="B893" s="15" t="s">
        <v>1952</v>
      </c>
      <c r="C893" s="15" t="s">
        <v>98</v>
      </c>
      <c r="D893" s="61">
        <v>0.88859999999999995</v>
      </c>
      <c r="E893" s="15" t="s">
        <v>99</v>
      </c>
      <c r="F893" s="15" t="s">
        <v>100</v>
      </c>
      <c r="G893" s="61">
        <v>0.9083</v>
      </c>
      <c r="H893" s="15">
        <v>0.93259999999999998</v>
      </c>
      <c r="I893" s="16">
        <v>0.92020000000000002</v>
      </c>
      <c r="J893" s="16">
        <v>0.92890000000000006</v>
      </c>
      <c r="K893" s="16">
        <v>0.92420000000000002</v>
      </c>
      <c r="L893" s="16">
        <v>0.92580000000000007</v>
      </c>
      <c r="M893">
        <v>0.88739999999999997</v>
      </c>
    </row>
    <row r="894" spans="1:13" x14ac:dyDescent="0.25">
      <c r="A894" s="15" t="s">
        <v>1590</v>
      </c>
      <c r="B894" s="15" t="s">
        <v>2273</v>
      </c>
      <c r="C894" s="15" t="s">
        <v>656</v>
      </c>
      <c r="D894" s="61">
        <v>0.95689999999999997</v>
      </c>
      <c r="E894" s="15" t="s">
        <v>156</v>
      </c>
      <c r="F894" s="15" t="s">
        <v>157</v>
      </c>
      <c r="G894" s="61">
        <v>0.96290000000000009</v>
      </c>
      <c r="H894" s="15">
        <v>0.97219999999999995</v>
      </c>
      <c r="I894" s="16">
        <v>0.96970000000000001</v>
      </c>
      <c r="J894" s="16">
        <v>0.97720000000000007</v>
      </c>
      <c r="K894" s="16">
        <v>0.95290000000000008</v>
      </c>
      <c r="L894" s="16">
        <v>0.96800000000000008</v>
      </c>
      <c r="M894">
        <v>0.98219999999999996</v>
      </c>
    </row>
    <row r="895" spans="1:13" x14ac:dyDescent="0.25">
      <c r="A895" s="15" t="s">
        <v>1591</v>
      </c>
      <c r="B895" s="15" t="s">
        <v>2290</v>
      </c>
      <c r="C895" s="15" t="s">
        <v>2406</v>
      </c>
      <c r="D895" s="61">
        <v>0.90239999999999998</v>
      </c>
      <c r="E895" s="15" t="s">
        <v>112</v>
      </c>
      <c r="F895" s="15" t="s">
        <v>113</v>
      </c>
      <c r="G895" s="61">
        <v>0.90360000000000007</v>
      </c>
      <c r="H895" s="15">
        <v>0.89219999999999999</v>
      </c>
      <c r="I895" s="16">
        <v>0.89959999999999996</v>
      </c>
      <c r="J895" s="16">
        <v>0.90810000000000002</v>
      </c>
      <c r="K895" s="16">
        <v>0.91380000000000006</v>
      </c>
      <c r="L895" s="16">
        <v>0.91790000000000005</v>
      </c>
      <c r="M895">
        <v>0.91500000000000004</v>
      </c>
    </row>
    <row r="896" spans="1:13" x14ac:dyDescent="0.25">
      <c r="A896" s="15" t="s">
        <v>1592</v>
      </c>
      <c r="B896" s="15" t="s">
        <v>1953</v>
      </c>
      <c r="C896" s="15" t="s">
        <v>2340</v>
      </c>
      <c r="D896" s="61">
        <v>0.97560000000000002</v>
      </c>
      <c r="E896" s="15" t="s">
        <v>101</v>
      </c>
      <c r="F896" s="15" t="s">
        <v>102</v>
      </c>
      <c r="G896" s="61">
        <v>0.98810000000000009</v>
      </c>
      <c r="H896" s="15">
        <v>0.98970000000000002</v>
      </c>
      <c r="I896" s="16">
        <v>0.99419999999999997</v>
      </c>
      <c r="J896" s="16">
        <v>1.002</v>
      </c>
      <c r="K896" s="16">
        <v>1.0183</v>
      </c>
      <c r="L896" s="16">
        <v>1.0245</v>
      </c>
      <c r="M896">
        <v>1.0355000000000001</v>
      </c>
    </row>
    <row r="897" spans="1:13" x14ac:dyDescent="0.25">
      <c r="A897" s="15" t="s">
        <v>1593</v>
      </c>
      <c r="B897" s="15" t="s">
        <v>2220</v>
      </c>
      <c r="C897" s="15" t="s">
        <v>652</v>
      </c>
      <c r="D897" s="61">
        <v>0.95579999999999998</v>
      </c>
      <c r="E897" s="15" t="s">
        <v>159</v>
      </c>
      <c r="F897" s="15" t="s">
        <v>160</v>
      </c>
      <c r="G897" s="61">
        <v>0.96900000000000008</v>
      </c>
      <c r="H897" s="15">
        <v>0.9728</v>
      </c>
      <c r="I897" s="16">
        <v>0.9738</v>
      </c>
      <c r="J897" s="16">
        <v>0.96970000000000001</v>
      </c>
      <c r="K897" s="16">
        <v>0.97920000000000007</v>
      </c>
      <c r="L897" s="16">
        <v>0.97030000000000005</v>
      </c>
      <c r="M897">
        <v>0.95899999999999996</v>
      </c>
    </row>
    <row r="898" spans="1:13" x14ac:dyDescent="0.25">
      <c r="A898" s="15" t="s">
        <v>1594</v>
      </c>
      <c r="B898" s="15" t="s">
        <v>2201</v>
      </c>
      <c r="C898" s="15" t="s">
        <v>2383</v>
      </c>
      <c r="D898" s="61">
        <v>0.89859999999999995</v>
      </c>
      <c r="E898" s="15" t="s">
        <v>112</v>
      </c>
      <c r="F898" s="15" t="s">
        <v>113</v>
      </c>
      <c r="G898" s="61" t="s">
        <v>2420</v>
      </c>
      <c r="H898" s="15" t="e">
        <v>#N/A</v>
      </c>
      <c r="I898" s="16" t="e">
        <v>#N/A</v>
      </c>
      <c r="J898" s="16" t="e">
        <v>#N/A</v>
      </c>
      <c r="K898" s="16" t="e">
        <v>#N/A</v>
      </c>
      <c r="L898" s="16" t="e">
        <v>#N/A</v>
      </c>
      <c r="M898" t="e">
        <v>#N/A</v>
      </c>
    </row>
    <row r="899" spans="1:13" x14ac:dyDescent="0.25">
      <c r="A899" s="15" t="s">
        <v>1595</v>
      </c>
      <c r="B899" s="15" t="s">
        <v>2016</v>
      </c>
      <c r="C899" s="15" t="s">
        <v>207</v>
      </c>
      <c r="D899" s="61">
        <v>1.3138000000000001</v>
      </c>
      <c r="E899" s="15" t="s">
        <v>171</v>
      </c>
      <c r="F899" s="15" t="s">
        <v>172</v>
      </c>
      <c r="G899" s="61">
        <v>1.3729</v>
      </c>
      <c r="H899" s="15">
        <v>1.331</v>
      </c>
      <c r="I899" s="16">
        <v>1.3388</v>
      </c>
      <c r="J899" s="16">
        <v>1.3384</v>
      </c>
      <c r="K899" s="16">
        <v>1.2745</v>
      </c>
      <c r="L899" s="16">
        <v>1.2776000000000001</v>
      </c>
      <c r="M899">
        <v>1.2813000000000001</v>
      </c>
    </row>
    <row r="900" spans="1:13" x14ac:dyDescent="0.25">
      <c r="A900" s="15" t="s">
        <v>1596</v>
      </c>
      <c r="B900" s="15" t="s">
        <v>1983</v>
      </c>
      <c r="C900" s="15" t="s">
        <v>164</v>
      </c>
      <c r="D900" s="61">
        <v>0.36199999999999999</v>
      </c>
      <c r="E900" s="15" t="s">
        <v>106</v>
      </c>
      <c r="F900" s="15" t="s">
        <v>107</v>
      </c>
      <c r="G900" s="61">
        <v>0.3967</v>
      </c>
      <c r="H900" s="15">
        <v>0.42849999999999999</v>
      </c>
      <c r="I900" s="16">
        <v>0.41320000000000001</v>
      </c>
      <c r="J900" s="16">
        <v>0.40490000000000004</v>
      </c>
      <c r="K900" s="16">
        <v>0.37520000000000003</v>
      </c>
      <c r="L900" s="16">
        <v>0.35489999999999999</v>
      </c>
      <c r="M900">
        <v>0.3669</v>
      </c>
    </row>
    <row r="901" spans="1:13" x14ac:dyDescent="0.25">
      <c r="A901" s="15" t="s">
        <v>1597</v>
      </c>
      <c r="B901" s="15" t="s">
        <v>2000</v>
      </c>
      <c r="C901" s="15" t="s">
        <v>2350</v>
      </c>
      <c r="D901" s="61">
        <v>1.0382</v>
      </c>
      <c r="E901" s="15" t="s">
        <v>178</v>
      </c>
      <c r="F901" s="15" t="s">
        <v>179</v>
      </c>
      <c r="G901" s="61" t="s">
        <v>2420</v>
      </c>
      <c r="H901" s="15" t="e">
        <v>#N/A</v>
      </c>
      <c r="I901" s="16" t="e">
        <v>#N/A</v>
      </c>
      <c r="J901" s="16" t="e">
        <v>#N/A</v>
      </c>
      <c r="K901" s="16" t="e">
        <v>#N/A</v>
      </c>
      <c r="L901" s="16" t="e">
        <v>#N/A</v>
      </c>
      <c r="M901" t="e">
        <v>#N/A</v>
      </c>
    </row>
    <row r="902" spans="1:13" x14ac:dyDescent="0.25">
      <c r="A902" s="15" t="s">
        <v>1598</v>
      </c>
      <c r="B902" s="15" t="s">
        <v>2125</v>
      </c>
      <c r="C902" s="15" t="s">
        <v>312</v>
      </c>
      <c r="D902" s="61">
        <v>0.84630000000000005</v>
      </c>
      <c r="E902" s="15" t="s">
        <v>261</v>
      </c>
      <c r="F902" s="15" t="s">
        <v>262</v>
      </c>
      <c r="G902" s="61">
        <v>0.82300000000000006</v>
      </c>
      <c r="H902" s="15">
        <v>0.81859999999999999</v>
      </c>
      <c r="I902" s="16">
        <v>0.83379999999999999</v>
      </c>
      <c r="J902" s="16">
        <v>0.83650000000000002</v>
      </c>
      <c r="K902" s="16">
        <v>0.84160000000000001</v>
      </c>
      <c r="L902" s="16">
        <v>0.86230000000000007</v>
      </c>
      <c r="M902">
        <v>0.83</v>
      </c>
    </row>
    <row r="903" spans="1:13" x14ac:dyDescent="0.25">
      <c r="A903" s="15" t="s">
        <v>1599</v>
      </c>
      <c r="B903" s="15" t="s">
        <v>2207</v>
      </c>
      <c r="C903" s="15" t="s">
        <v>383</v>
      </c>
      <c r="D903" s="61">
        <v>0.76700000000000002</v>
      </c>
      <c r="E903" s="15" t="s">
        <v>178</v>
      </c>
      <c r="F903" s="15" t="s">
        <v>179</v>
      </c>
      <c r="G903" s="61">
        <v>0.76319999999999999</v>
      </c>
      <c r="H903" s="15">
        <v>0.74719999999999998</v>
      </c>
      <c r="I903" s="16">
        <v>0.75090000000000001</v>
      </c>
      <c r="J903" s="16">
        <v>0.74220000000000008</v>
      </c>
      <c r="K903" s="16">
        <v>0.70020000000000004</v>
      </c>
      <c r="L903" s="16">
        <v>0.73270000000000002</v>
      </c>
      <c r="M903">
        <v>0.72809999999999997</v>
      </c>
    </row>
    <row r="904" spans="1:13" x14ac:dyDescent="0.25">
      <c r="A904" s="15" t="s">
        <v>1600</v>
      </c>
      <c r="B904" s="15" t="s">
        <v>2055</v>
      </c>
      <c r="C904" s="15" t="s">
        <v>436</v>
      </c>
      <c r="D904" s="61">
        <v>0.95289999999999997</v>
      </c>
      <c r="E904" s="15" t="s">
        <v>115</v>
      </c>
      <c r="F904" s="15" t="s">
        <v>116</v>
      </c>
      <c r="G904" s="61">
        <v>0.86230000000000007</v>
      </c>
      <c r="H904" s="15">
        <v>0.89539999999999997</v>
      </c>
      <c r="I904" s="16">
        <v>0.88590000000000002</v>
      </c>
      <c r="J904" s="16">
        <v>0.8891</v>
      </c>
      <c r="K904" s="16">
        <v>0.89410000000000001</v>
      </c>
      <c r="L904" s="16">
        <v>0.87270000000000003</v>
      </c>
      <c r="M904">
        <v>0.86270000000000002</v>
      </c>
    </row>
    <row r="905" spans="1:13" x14ac:dyDescent="0.25">
      <c r="A905" s="15" t="s">
        <v>1601</v>
      </c>
      <c r="B905" s="15" t="s">
        <v>2033</v>
      </c>
      <c r="C905" s="15" t="s">
        <v>221</v>
      </c>
      <c r="D905" s="61">
        <v>0.93310000000000004</v>
      </c>
      <c r="E905" s="15" t="s">
        <v>134</v>
      </c>
      <c r="F905" s="15" t="s">
        <v>135</v>
      </c>
      <c r="G905" s="61">
        <v>0.9103</v>
      </c>
      <c r="H905" s="15">
        <v>0.92659999999999998</v>
      </c>
      <c r="I905" s="16">
        <v>0.94240000000000002</v>
      </c>
      <c r="J905" s="16">
        <v>0.94610000000000005</v>
      </c>
      <c r="K905" s="16">
        <v>0.93320000000000003</v>
      </c>
      <c r="L905" s="16">
        <v>0.93959999999999999</v>
      </c>
      <c r="M905">
        <v>0.95279999999999998</v>
      </c>
    </row>
    <row r="906" spans="1:13" x14ac:dyDescent="0.25">
      <c r="A906" s="15" t="s">
        <v>1602</v>
      </c>
      <c r="B906" s="15" t="s">
        <v>2131</v>
      </c>
      <c r="C906" s="15" t="s">
        <v>317</v>
      </c>
      <c r="D906" s="61">
        <v>0.92220000000000002</v>
      </c>
      <c r="E906" s="15" t="s">
        <v>318</v>
      </c>
      <c r="F906" s="15" t="s">
        <v>276</v>
      </c>
      <c r="G906" s="61">
        <v>0.86680000000000001</v>
      </c>
      <c r="H906" s="15">
        <v>0.8891</v>
      </c>
      <c r="I906" s="16">
        <v>0.85919999999999996</v>
      </c>
      <c r="J906" s="16">
        <v>0.83320000000000005</v>
      </c>
      <c r="K906" s="16">
        <v>0.86399999999999999</v>
      </c>
      <c r="L906" s="16">
        <v>0.84700000000000009</v>
      </c>
      <c r="M906">
        <v>0.85809999999999997</v>
      </c>
    </row>
    <row r="907" spans="1:13" x14ac:dyDescent="0.25">
      <c r="A907" s="15" t="s">
        <v>1603</v>
      </c>
      <c r="B907" s="15" t="s">
        <v>2291</v>
      </c>
      <c r="C907" s="15" t="s">
        <v>442</v>
      </c>
      <c r="D907" s="61">
        <v>0.89790000000000003</v>
      </c>
      <c r="E907" s="15" t="s">
        <v>151</v>
      </c>
      <c r="F907" s="15" t="s">
        <v>152</v>
      </c>
      <c r="G907" s="61">
        <v>0.91610000000000003</v>
      </c>
      <c r="H907" s="15">
        <v>0.92130000000000001</v>
      </c>
      <c r="I907" s="16">
        <v>0.91620000000000001</v>
      </c>
      <c r="J907" s="16">
        <v>1.0022</v>
      </c>
      <c r="K907" s="16">
        <v>1.0238</v>
      </c>
      <c r="L907" s="16">
        <v>0.9769000000000001</v>
      </c>
      <c r="M907">
        <v>1.0061</v>
      </c>
    </row>
    <row r="908" spans="1:13" x14ac:dyDescent="0.25">
      <c r="A908" s="14" t="s">
        <v>1604</v>
      </c>
      <c r="B908" s="15" t="s">
        <v>2188</v>
      </c>
      <c r="C908" s="15" t="s">
        <v>363</v>
      </c>
      <c r="D908" s="61">
        <v>0.33489999999999998</v>
      </c>
      <c r="E908" s="15" t="s">
        <v>106</v>
      </c>
      <c r="F908" s="15" t="s">
        <v>107</v>
      </c>
      <c r="G908" s="61">
        <v>0.35400000000000004</v>
      </c>
      <c r="H908" s="15">
        <v>0.36349999999999999</v>
      </c>
      <c r="I908" s="16">
        <v>0.37919999999999998</v>
      </c>
      <c r="J908" s="16">
        <v>0.38880000000000003</v>
      </c>
      <c r="K908" s="16" t="s">
        <v>635</v>
      </c>
      <c r="L908" s="16" t="s">
        <v>635</v>
      </c>
      <c r="M908" t="s">
        <v>635</v>
      </c>
    </row>
    <row r="909" spans="1:13" x14ac:dyDescent="0.25">
      <c r="A909" s="15" t="s">
        <v>1605</v>
      </c>
      <c r="B909" s="15" t="s">
        <v>2261</v>
      </c>
      <c r="C909" s="15" t="s">
        <v>420</v>
      </c>
      <c r="D909" s="61">
        <v>0.81969999999999998</v>
      </c>
      <c r="E909" s="15" t="s">
        <v>124</v>
      </c>
      <c r="F909" s="15" t="s">
        <v>125</v>
      </c>
      <c r="G909" s="61">
        <v>0.82710000000000006</v>
      </c>
      <c r="H909" s="15">
        <v>0.85160000000000002</v>
      </c>
      <c r="I909" s="16">
        <v>0.84570000000000001</v>
      </c>
      <c r="J909" s="16">
        <v>0.86440000000000006</v>
      </c>
      <c r="K909" s="16" t="s">
        <v>635</v>
      </c>
      <c r="L909" s="16" t="s">
        <v>635</v>
      </c>
      <c r="M909" t="s">
        <v>635</v>
      </c>
    </row>
    <row r="910" spans="1:13" x14ac:dyDescent="0.25">
      <c r="A910" s="14" t="s">
        <v>1606</v>
      </c>
      <c r="B910" s="15" t="s">
        <v>2161</v>
      </c>
      <c r="C910" s="15" t="s">
        <v>345</v>
      </c>
      <c r="D910" s="61">
        <v>0.87209999999999999</v>
      </c>
      <c r="E910" s="15" t="s">
        <v>201</v>
      </c>
      <c r="F910" s="15" t="s">
        <v>193</v>
      </c>
      <c r="G910" s="61">
        <v>0.86110000000000009</v>
      </c>
      <c r="H910" s="15">
        <v>0.84789999999999999</v>
      </c>
      <c r="I910" s="16">
        <v>0.82199999999999995</v>
      </c>
      <c r="J910" s="16">
        <v>0.82880000000000009</v>
      </c>
      <c r="K910" s="16">
        <v>0.80200000000000005</v>
      </c>
      <c r="L910" s="16">
        <v>0.80880000000000007</v>
      </c>
      <c r="M910">
        <v>0.83379999999999999</v>
      </c>
    </row>
    <row r="911" spans="1:13" x14ac:dyDescent="0.25">
      <c r="A911" s="15" t="s">
        <v>1607</v>
      </c>
      <c r="B911" s="15" t="s">
        <v>2167</v>
      </c>
      <c r="C911" s="15" t="s">
        <v>350</v>
      </c>
      <c r="D911" s="61">
        <v>0.7147</v>
      </c>
      <c r="E911" s="15" t="s">
        <v>309</v>
      </c>
      <c r="F911" s="15" t="s">
        <v>202</v>
      </c>
      <c r="G911" s="61">
        <v>0.66360000000000008</v>
      </c>
      <c r="H911" s="15">
        <v>0.69259999999999999</v>
      </c>
      <c r="I911" s="16">
        <v>0.72440000000000004</v>
      </c>
      <c r="J911" s="16">
        <v>0.74380000000000002</v>
      </c>
      <c r="K911" s="16" t="s">
        <v>635</v>
      </c>
      <c r="L911" s="16" t="s">
        <v>635</v>
      </c>
      <c r="M911" t="s">
        <v>635</v>
      </c>
    </row>
    <row r="912" spans="1:13" x14ac:dyDescent="0.25">
      <c r="A912" s="15" t="s">
        <v>1608</v>
      </c>
      <c r="B912" s="15" t="s">
        <v>2140</v>
      </c>
      <c r="C912" s="15" t="s">
        <v>327</v>
      </c>
      <c r="D912" s="61">
        <v>0.94710000000000005</v>
      </c>
      <c r="E912" s="15" t="s">
        <v>137</v>
      </c>
      <c r="F912" s="15" t="s">
        <v>138</v>
      </c>
      <c r="G912" s="61">
        <v>0.9486</v>
      </c>
      <c r="H912" s="15">
        <v>0.94710000000000005</v>
      </c>
      <c r="I912" s="16">
        <v>0.94689999999999996</v>
      </c>
      <c r="J912" s="16">
        <v>0.9536</v>
      </c>
      <c r="K912" s="16">
        <v>0.9457000000000001</v>
      </c>
      <c r="L912" s="16">
        <v>0.96790000000000009</v>
      </c>
      <c r="M912">
        <v>0.97919999999999996</v>
      </c>
    </row>
    <row r="913" spans="1:13" x14ac:dyDescent="0.25">
      <c r="A913" s="15" t="s">
        <v>1609</v>
      </c>
      <c r="B913" s="15" t="s">
        <v>2130</v>
      </c>
      <c r="C913" s="15" t="s">
        <v>316</v>
      </c>
      <c r="D913" s="61">
        <v>0.90949999999999998</v>
      </c>
      <c r="E913" s="15" t="s">
        <v>104</v>
      </c>
      <c r="F913" s="15" t="s">
        <v>105</v>
      </c>
      <c r="G913" s="61">
        <v>0.9486</v>
      </c>
      <c r="H913" s="15">
        <v>0.97089999999999999</v>
      </c>
      <c r="I913" s="16">
        <v>0.96199999999999997</v>
      </c>
      <c r="J913" s="16">
        <v>0.92290000000000005</v>
      </c>
      <c r="K913" s="16">
        <v>0.95720000000000005</v>
      </c>
      <c r="L913" s="16">
        <v>0.9385</v>
      </c>
      <c r="M913">
        <v>0.93610000000000004</v>
      </c>
    </row>
    <row r="914" spans="1:13" x14ac:dyDescent="0.25">
      <c r="A914" s="15" t="s">
        <v>1610</v>
      </c>
      <c r="B914" s="15" t="s">
        <v>2095</v>
      </c>
      <c r="C914" s="15" t="s">
        <v>283</v>
      </c>
      <c r="D914" s="61">
        <v>0.95620000000000005</v>
      </c>
      <c r="E914" s="15" t="s">
        <v>115</v>
      </c>
      <c r="F914" s="15" t="s">
        <v>116</v>
      </c>
      <c r="G914" s="61">
        <v>0.95440000000000003</v>
      </c>
      <c r="H914" s="15">
        <v>0.98240000000000005</v>
      </c>
      <c r="I914" s="16">
        <v>0.96799999999999997</v>
      </c>
      <c r="J914" s="16">
        <v>0.96579999999999999</v>
      </c>
      <c r="K914" s="16">
        <v>0.97100000000000009</v>
      </c>
      <c r="L914" s="16">
        <v>0.9869</v>
      </c>
      <c r="M914">
        <v>0.97970000000000002</v>
      </c>
    </row>
    <row r="915" spans="1:13" x14ac:dyDescent="0.25">
      <c r="A915" s="15" t="s">
        <v>1611</v>
      </c>
      <c r="B915" s="15" t="s">
        <v>1969</v>
      </c>
      <c r="C915" s="15" t="s">
        <v>139</v>
      </c>
      <c r="D915" s="61">
        <v>0.87519999999999998</v>
      </c>
      <c r="E915" s="15" t="s">
        <v>121</v>
      </c>
      <c r="F915" s="15" t="s">
        <v>122</v>
      </c>
      <c r="G915" s="61">
        <v>0.9153</v>
      </c>
      <c r="H915" s="15">
        <v>0.93579999999999997</v>
      </c>
      <c r="I915" s="16">
        <v>0.94</v>
      </c>
      <c r="J915" s="16">
        <v>0.93900000000000006</v>
      </c>
      <c r="K915" s="16">
        <v>0.92280000000000006</v>
      </c>
      <c r="L915" s="16">
        <v>0.92810000000000004</v>
      </c>
      <c r="M915">
        <v>0.92949999999999999</v>
      </c>
    </row>
    <row r="916" spans="1:13" x14ac:dyDescent="0.25">
      <c r="A916" s="15" t="s">
        <v>1612</v>
      </c>
      <c r="B916" s="15" t="s">
        <v>2141</v>
      </c>
      <c r="C916" s="15" t="s">
        <v>328</v>
      </c>
      <c r="D916" s="61">
        <v>1.0613999999999999</v>
      </c>
      <c r="E916" s="15" t="s">
        <v>104</v>
      </c>
      <c r="F916" s="15" t="s">
        <v>105</v>
      </c>
      <c r="G916" s="61">
        <v>1.0877000000000001</v>
      </c>
      <c r="H916" s="15">
        <v>1.0944</v>
      </c>
      <c r="I916" s="16">
        <v>1.1073</v>
      </c>
      <c r="J916" s="16">
        <v>1.0928</v>
      </c>
      <c r="K916" s="16">
        <v>1.1098000000000001</v>
      </c>
      <c r="L916" s="16">
        <v>1.1036000000000001</v>
      </c>
      <c r="M916">
        <v>1.0938000000000001</v>
      </c>
    </row>
    <row r="917" spans="1:13" x14ac:dyDescent="0.25">
      <c r="A917" s="15" t="s">
        <v>1613</v>
      </c>
      <c r="B917" s="15" t="s">
        <v>2092</v>
      </c>
      <c r="C917" s="15" t="s">
        <v>281</v>
      </c>
      <c r="D917" s="61">
        <v>0.90100000000000002</v>
      </c>
      <c r="E917" s="15" t="s">
        <v>124</v>
      </c>
      <c r="F917" s="15" t="s">
        <v>125</v>
      </c>
      <c r="G917" s="61">
        <v>0.88990000000000002</v>
      </c>
      <c r="H917" s="15">
        <v>0.89159999999999995</v>
      </c>
      <c r="I917" s="16">
        <v>0.86799999999999999</v>
      </c>
      <c r="J917" s="16">
        <v>0.86550000000000005</v>
      </c>
      <c r="K917" s="16">
        <v>0.87030000000000007</v>
      </c>
      <c r="L917" s="16">
        <v>0.85860000000000003</v>
      </c>
      <c r="M917">
        <v>0.8851</v>
      </c>
    </row>
    <row r="918" spans="1:13" x14ac:dyDescent="0.25">
      <c r="A918" s="15" t="s">
        <v>1614</v>
      </c>
      <c r="B918" s="15" t="s">
        <v>2140</v>
      </c>
      <c r="C918" s="15" t="s">
        <v>327</v>
      </c>
      <c r="D918" s="61">
        <v>0.94710000000000005</v>
      </c>
      <c r="E918" s="15" t="s">
        <v>137</v>
      </c>
      <c r="F918" s="15" t="s">
        <v>138</v>
      </c>
      <c r="G918" s="61">
        <v>0.9486</v>
      </c>
      <c r="H918" s="15">
        <v>0.94710000000000005</v>
      </c>
      <c r="I918" s="16">
        <v>0.94689999999999996</v>
      </c>
      <c r="J918" s="16">
        <v>0.9536</v>
      </c>
      <c r="K918" s="16">
        <v>0.9457000000000001</v>
      </c>
      <c r="L918" s="16">
        <v>0.96790000000000009</v>
      </c>
      <c r="M918">
        <v>0.97919999999999996</v>
      </c>
    </row>
    <row r="919" spans="1:13" x14ac:dyDescent="0.25">
      <c r="A919" s="15" t="s">
        <v>1615</v>
      </c>
      <c r="B919" s="15" t="s">
        <v>2185</v>
      </c>
      <c r="C919" s="15" t="s">
        <v>365</v>
      </c>
      <c r="D919" s="61">
        <v>0.96440000000000003</v>
      </c>
      <c r="E919" s="15" t="s">
        <v>174</v>
      </c>
      <c r="F919" s="15" t="s">
        <v>175</v>
      </c>
      <c r="G919" s="61">
        <v>0.79780000000000006</v>
      </c>
      <c r="H919" s="15">
        <v>0.73799999999999999</v>
      </c>
      <c r="I919" s="16">
        <v>0.74050000000000005</v>
      </c>
      <c r="J919" s="16">
        <v>0.72740000000000005</v>
      </c>
      <c r="K919" s="16" t="s">
        <v>635</v>
      </c>
      <c r="L919" s="16" t="s">
        <v>635</v>
      </c>
      <c r="M919" t="s">
        <v>635</v>
      </c>
    </row>
    <row r="920" spans="1:13" x14ac:dyDescent="0.25">
      <c r="A920" s="15" t="s">
        <v>1616</v>
      </c>
      <c r="B920" s="15" t="s">
        <v>1997</v>
      </c>
      <c r="C920" s="15" t="s">
        <v>2348</v>
      </c>
      <c r="D920" s="61">
        <v>1.0210999999999999</v>
      </c>
      <c r="E920" s="15" t="s">
        <v>178</v>
      </c>
      <c r="F920" s="15" t="s">
        <v>179</v>
      </c>
      <c r="G920" s="61" t="s">
        <v>2420</v>
      </c>
      <c r="H920" s="15" t="e">
        <v>#N/A</v>
      </c>
      <c r="I920" s="16" t="e">
        <v>#N/A</v>
      </c>
      <c r="J920" s="16" t="e">
        <v>#N/A</v>
      </c>
      <c r="K920" s="16" t="e">
        <v>#N/A</v>
      </c>
      <c r="L920" s="16" t="e">
        <v>#N/A</v>
      </c>
      <c r="M920" t="e">
        <v>#N/A</v>
      </c>
    </row>
    <row r="921" spans="1:13" x14ac:dyDescent="0.25">
      <c r="A921" s="15" t="s">
        <v>1617</v>
      </c>
      <c r="B921" s="15" t="s">
        <v>1972</v>
      </c>
      <c r="C921" s="15" t="s">
        <v>2343</v>
      </c>
      <c r="D921" s="61">
        <v>0.88319999999999999</v>
      </c>
      <c r="E921" s="15" t="s">
        <v>109</v>
      </c>
      <c r="F921" s="15" t="s">
        <v>110</v>
      </c>
      <c r="G921" s="61">
        <v>0.88970000000000005</v>
      </c>
      <c r="H921" s="15">
        <v>0.86939999999999995</v>
      </c>
      <c r="I921" s="16">
        <v>0.88390000000000002</v>
      </c>
      <c r="J921" s="16">
        <v>0.89860000000000007</v>
      </c>
      <c r="K921" s="16">
        <v>0.88870000000000005</v>
      </c>
      <c r="L921" s="16">
        <v>0.8973000000000001</v>
      </c>
      <c r="M921">
        <v>0.92430000000000001</v>
      </c>
    </row>
    <row r="922" spans="1:13" x14ac:dyDescent="0.25">
      <c r="A922" s="15" t="s">
        <v>1618</v>
      </c>
      <c r="B922" s="15" t="s">
        <v>2292</v>
      </c>
      <c r="C922" s="15" t="s">
        <v>443</v>
      </c>
      <c r="D922" s="61">
        <v>1.2513000000000001</v>
      </c>
      <c r="E922" s="15" t="s">
        <v>167</v>
      </c>
      <c r="F922" s="15" t="s">
        <v>168</v>
      </c>
      <c r="G922" s="61">
        <v>1.1828000000000001</v>
      </c>
      <c r="H922" s="15">
        <v>1.1494</v>
      </c>
      <c r="I922" s="16">
        <v>1.1563000000000001</v>
      </c>
      <c r="J922" s="16">
        <v>1.1403000000000001</v>
      </c>
      <c r="K922" s="16">
        <v>1.1561000000000001</v>
      </c>
      <c r="L922" s="16">
        <v>1.1571</v>
      </c>
      <c r="M922">
        <v>1.1759999999999999</v>
      </c>
    </row>
    <row r="923" spans="1:13" x14ac:dyDescent="0.25">
      <c r="A923" s="15" t="s">
        <v>1619</v>
      </c>
      <c r="B923" s="15" t="s">
        <v>1977</v>
      </c>
      <c r="C923" s="15" t="s">
        <v>155</v>
      </c>
      <c r="D923" s="61">
        <v>1.0563</v>
      </c>
      <c r="E923" s="15" t="s">
        <v>156</v>
      </c>
      <c r="F923" s="15" t="s">
        <v>157</v>
      </c>
      <c r="G923" s="61">
        <v>1.0647</v>
      </c>
      <c r="H923" s="15">
        <v>1.0754999999999999</v>
      </c>
      <c r="I923" s="16">
        <v>1.0959000000000001</v>
      </c>
      <c r="J923" s="16">
        <v>1.1091</v>
      </c>
      <c r="K923" s="16">
        <v>1.1356000000000002</v>
      </c>
      <c r="L923" s="16">
        <v>1.1206</v>
      </c>
      <c r="M923">
        <v>1.1294999999999999</v>
      </c>
    </row>
    <row r="924" spans="1:13" x14ac:dyDescent="0.25">
      <c r="A924" s="14" t="s">
        <v>1620</v>
      </c>
      <c r="B924" s="15" t="s">
        <v>1997</v>
      </c>
      <c r="C924" s="15" t="s">
        <v>2348</v>
      </c>
      <c r="D924" s="61">
        <v>1.0210999999999999</v>
      </c>
      <c r="E924" s="15" t="s">
        <v>178</v>
      </c>
      <c r="F924" s="15" t="s">
        <v>179</v>
      </c>
      <c r="G924" s="61" t="s">
        <v>2420</v>
      </c>
      <c r="H924" s="15" t="e">
        <v>#N/A</v>
      </c>
      <c r="I924" s="16" t="e">
        <v>#N/A</v>
      </c>
      <c r="J924" s="16" t="e">
        <v>#N/A</v>
      </c>
      <c r="K924" s="16" t="e">
        <v>#N/A</v>
      </c>
      <c r="L924" s="16" t="e">
        <v>#N/A</v>
      </c>
      <c r="M924" t="e">
        <v>#N/A</v>
      </c>
    </row>
    <row r="925" spans="1:13" x14ac:dyDescent="0.25">
      <c r="A925" s="15" t="s">
        <v>1621</v>
      </c>
      <c r="B925" s="15" t="s">
        <v>2293</v>
      </c>
      <c r="C925" s="15" t="s">
        <v>444</v>
      </c>
      <c r="D925" s="61">
        <v>0.88949999999999996</v>
      </c>
      <c r="E925" s="15" t="s">
        <v>300</v>
      </c>
      <c r="F925" s="15" t="s">
        <v>301</v>
      </c>
      <c r="G925" s="61">
        <v>0.85510000000000008</v>
      </c>
      <c r="H925" s="15">
        <v>0.84540000000000004</v>
      </c>
      <c r="I925" s="16">
        <v>0.84109999999999996</v>
      </c>
      <c r="J925" s="16">
        <v>0.86440000000000006</v>
      </c>
      <c r="K925" s="16">
        <v>0.87080000000000002</v>
      </c>
      <c r="L925" s="16">
        <v>0.8337</v>
      </c>
      <c r="M925">
        <v>0.85640000000000005</v>
      </c>
    </row>
    <row r="926" spans="1:13" x14ac:dyDescent="0.25">
      <c r="A926" s="15" t="s">
        <v>1622</v>
      </c>
      <c r="B926" s="15" t="s">
        <v>2258</v>
      </c>
      <c r="C926" s="15" t="s">
        <v>636</v>
      </c>
      <c r="D926" s="61">
        <v>1.0443</v>
      </c>
      <c r="E926" s="15" t="s">
        <v>300</v>
      </c>
      <c r="F926" s="15" t="s">
        <v>301</v>
      </c>
      <c r="G926" s="61">
        <v>0.98310000000000008</v>
      </c>
      <c r="H926" s="15">
        <v>0.97570000000000001</v>
      </c>
      <c r="I926" s="16">
        <v>0.98650000000000004</v>
      </c>
      <c r="J926" s="16">
        <v>0.9739000000000001</v>
      </c>
      <c r="K926" s="16">
        <v>0.99050000000000005</v>
      </c>
      <c r="L926" s="16">
        <v>0.9909</v>
      </c>
      <c r="M926">
        <v>1.0083</v>
      </c>
    </row>
    <row r="927" spans="1:13" x14ac:dyDescent="0.25">
      <c r="A927" s="15" t="s">
        <v>1623</v>
      </c>
      <c r="B927" s="15" t="s">
        <v>2294</v>
      </c>
      <c r="C927" s="15" t="s">
        <v>2407</v>
      </c>
      <c r="D927" s="61">
        <v>0.88949999999999996</v>
      </c>
      <c r="E927" s="15" t="s">
        <v>112</v>
      </c>
      <c r="F927" s="15" t="s">
        <v>113</v>
      </c>
      <c r="G927" s="61" t="s">
        <v>2420</v>
      </c>
      <c r="H927" s="15" t="e">
        <v>#N/A</v>
      </c>
      <c r="I927" s="16" t="e">
        <v>#N/A</v>
      </c>
      <c r="J927" s="16" t="e">
        <v>#N/A</v>
      </c>
      <c r="K927" s="16" t="e">
        <v>#N/A</v>
      </c>
      <c r="L927" s="16" t="e">
        <v>#N/A</v>
      </c>
      <c r="M927" t="e">
        <v>#N/A</v>
      </c>
    </row>
    <row r="928" spans="1:13" x14ac:dyDescent="0.25">
      <c r="A928" s="15" t="s">
        <v>1624</v>
      </c>
      <c r="B928" s="15" t="s">
        <v>2295</v>
      </c>
      <c r="C928" s="15" t="s">
        <v>445</v>
      </c>
      <c r="D928" s="61">
        <v>0.8508</v>
      </c>
      <c r="E928" s="15" t="s">
        <v>115</v>
      </c>
      <c r="F928" s="15" t="s">
        <v>116</v>
      </c>
      <c r="G928" s="61">
        <v>0.87020000000000008</v>
      </c>
      <c r="H928" s="15">
        <v>0.8881</v>
      </c>
      <c r="I928" s="16">
        <v>0.90329999999999999</v>
      </c>
      <c r="J928" s="16">
        <v>0.91830000000000001</v>
      </c>
      <c r="K928" s="16">
        <v>0.93530000000000002</v>
      </c>
      <c r="L928" s="16">
        <v>0.9375</v>
      </c>
      <c r="M928">
        <v>0.92459999999999998</v>
      </c>
    </row>
    <row r="929" spans="1:13" x14ac:dyDescent="0.25">
      <c r="A929" s="15" t="s">
        <v>1625</v>
      </c>
      <c r="B929" s="15" t="s">
        <v>2216</v>
      </c>
      <c r="C929" s="15" t="s">
        <v>391</v>
      </c>
      <c r="D929" s="61">
        <v>0.81789999999999996</v>
      </c>
      <c r="E929" s="15" t="s">
        <v>96</v>
      </c>
      <c r="F929" s="15" t="s">
        <v>97</v>
      </c>
      <c r="G929" s="61">
        <v>0.81859999999999999</v>
      </c>
      <c r="H929" s="15">
        <v>0.81</v>
      </c>
      <c r="I929" s="16">
        <v>0.83</v>
      </c>
      <c r="J929" s="16">
        <v>0.8357</v>
      </c>
      <c r="K929" s="16">
        <v>0.82010000000000005</v>
      </c>
      <c r="L929" s="16">
        <v>0.83240000000000003</v>
      </c>
      <c r="M929">
        <v>0.82820000000000005</v>
      </c>
    </row>
    <row r="930" spans="1:13" x14ac:dyDescent="0.25">
      <c r="A930" s="15" t="s">
        <v>1626</v>
      </c>
      <c r="B930" s="15" t="s">
        <v>2002</v>
      </c>
      <c r="C930" s="15" t="s">
        <v>188</v>
      </c>
      <c r="D930" s="61">
        <v>0.92510000000000003</v>
      </c>
      <c r="E930" s="15" t="s">
        <v>192</v>
      </c>
      <c r="F930" s="15" t="s">
        <v>149</v>
      </c>
      <c r="G930" s="61">
        <v>0.91390000000000005</v>
      </c>
      <c r="H930" s="15">
        <v>0.91879999999999995</v>
      </c>
      <c r="I930" s="16">
        <v>0.92369999999999997</v>
      </c>
      <c r="J930" s="16">
        <v>0.91250000000000009</v>
      </c>
      <c r="K930" s="16">
        <v>0.93510000000000004</v>
      </c>
      <c r="L930" s="16">
        <v>0.92800000000000005</v>
      </c>
      <c r="M930">
        <v>0.92589999999999995</v>
      </c>
    </row>
    <row r="931" spans="1:13" x14ac:dyDescent="0.25">
      <c r="A931" s="15" t="s">
        <v>1627</v>
      </c>
      <c r="B931" s="15" t="s">
        <v>2287</v>
      </c>
      <c r="C931" s="15" t="s">
        <v>437</v>
      </c>
      <c r="D931" s="61">
        <v>1.1301000000000001</v>
      </c>
      <c r="E931" s="15" t="s">
        <v>183</v>
      </c>
      <c r="F931" s="15" t="s">
        <v>184</v>
      </c>
      <c r="G931" s="61">
        <v>1.1568000000000001</v>
      </c>
      <c r="H931" s="15">
        <v>1.1747000000000001</v>
      </c>
      <c r="I931" s="16">
        <v>1.2000999999999999</v>
      </c>
      <c r="J931" s="16">
        <v>1.222</v>
      </c>
      <c r="K931" s="16">
        <v>1.2426000000000001</v>
      </c>
      <c r="L931" s="16">
        <v>1.2558</v>
      </c>
      <c r="M931">
        <v>1.2897000000000001</v>
      </c>
    </row>
    <row r="932" spans="1:13" x14ac:dyDescent="0.25">
      <c r="A932" s="15" t="s">
        <v>1628</v>
      </c>
      <c r="B932" s="15" t="s">
        <v>2123</v>
      </c>
      <c r="C932" s="15" t="s">
        <v>310</v>
      </c>
      <c r="D932" s="61">
        <v>0.78790000000000004</v>
      </c>
      <c r="E932" s="15" t="s">
        <v>201</v>
      </c>
      <c r="F932" s="15" t="s">
        <v>193</v>
      </c>
      <c r="G932" s="61">
        <v>0.77610000000000001</v>
      </c>
      <c r="H932" s="15">
        <v>0.79930000000000001</v>
      </c>
      <c r="I932" s="16">
        <v>0.79990000000000006</v>
      </c>
      <c r="J932" s="16">
        <v>0.79770000000000008</v>
      </c>
      <c r="K932" s="16">
        <v>0.79520000000000002</v>
      </c>
      <c r="L932" s="16">
        <v>0.78200000000000003</v>
      </c>
      <c r="M932">
        <v>0.78549999999999998</v>
      </c>
    </row>
    <row r="933" spans="1:13" x14ac:dyDescent="0.25">
      <c r="A933" s="15" t="s">
        <v>1629</v>
      </c>
      <c r="B933" s="15" t="s">
        <v>1984</v>
      </c>
      <c r="C933" s="15" t="s">
        <v>165</v>
      </c>
      <c r="D933" s="61">
        <v>0.83750000000000002</v>
      </c>
      <c r="E933" s="15" t="s">
        <v>96</v>
      </c>
      <c r="F933" s="15" t="s">
        <v>97</v>
      </c>
      <c r="G933" s="61">
        <v>0.81620000000000004</v>
      </c>
      <c r="H933" s="15">
        <v>0.78800000000000003</v>
      </c>
      <c r="I933" s="16">
        <v>0.79169999999999996</v>
      </c>
      <c r="J933" s="16">
        <v>0.79880000000000007</v>
      </c>
      <c r="K933" s="16">
        <v>0.79880000000000007</v>
      </c>
      <c r="L933" s="16">
        <v>0.79610000000000003</v>
      </c>
      <c r="M933">
        <v>0.76780000000000004</v>
      </c>
    </row>
    <row r="934" spans="1:13" x14ac:dyDescent="0.25">
      <c r="A934" s="15" t="s">
        <v>1630</v>
      </c>
      <c r="B934" s="15" t="s">
        <v>2296</v>
      </c>
      <c r="C934" s="15" t="s">
        <v>446</v>
      </c>
      <c r="D934" s="61">
        <v>0.84919999999999995</v>
      </c>
      <c r="E934" s="15" t="s">
        <v>112</v>
      </c>
      <c r="F934" s="15" t="s">
        <v>113</v>
      </c>
      <c r="G934" s="61">
        <v>0.83069999999999999</v>
      </c>
      <c r="H934" s="15">
        <v>0.82420000000000004</v>
      </c>
      <c r="I934" s="16">
        <v>0.8014</v>
      </c>
      <c r="J934" s="16">
        <v>0.79570000000000007</v>
      </c>
      <c r="K934" s="16">
        <v>0.80110000000000003</v>
      </c>
      <c r="L934" s="16">
        <v>0.7883</v>
      </c>
      <c r="M934">
        <v>0.80320000000000003</v>
      </c>
    </row>
    <row r="935" spans="1:13" x14ac:dyDescent="0.25">
      <c r="A935" s="15" t="s">
        <v>1631</v>
      </c>
      <c r="B935" s="15" t="s">
        <v>2133</v>
      </c>
      <c r="C935" s="15" t="s">
        <v>320</v>
      </c>
      <c r="D935" s="61">
        <v>0.87929999999999997</v>
      </c>
      <c r="E935" s="15" t="s">
        <v>196</v>
      </c>
      <c r="F935" s="15" t="s">
        <v>197</v>
      </c>
      <c r="G935" s="61">
        <v>0.87060000000000004</v>
      </c>
      <c r="H935" s="15">
        <v>0.86419999999999997</v>
      </c>
      <c r="I935" s="16">
        <v>0.89170000000000005</v>
      </c>
      <c r="J935" s="16">
        <v>0.88890000000000002</v>
      </c>
      <c r="K935" s="16">
        <v>0.92170000000000007</v>
      </c>
      <c r="L935" s="16">
        <v>0.92570000000000008</v>
      </c>
      <c r="M935">
        <v>0.93069999999999997</v>
      </c>
    </row>
    <row r="936" spans="1:13" x14ac:dyDescent="0.25">
      <c r="A936" s="15" t="s">
        <v>1632</v>
      </c>
      <c r="B936" s="15" t="s">
        <v>2181</v>
      </c>
      <c r="C936" s="15" t="s">
        <v>359</v>
      </c>
      <c r="D936" s="61">
        <v>0.78320000000000001</v>
      </c>
      <c r="E936" s="15" t="s">
        <v>199</v>
      </c>
      <c r="F936" s="15" t="s">
        <v>157</v>
      </c>
      <c r="G936" s="61">
        <v>0.7732</v>
      </c>
      <c r="H936" s="15">
        <v>0.82650000000000001</v>
      </c>
      <c r="I936" s="16">
        <v>0.83560000000000001</v>
      </c>
      <c r="J936" s="16">
        <v>0.84160000000000001</v>
      </c>
      <c r="K936" s="16">
        <v>0.80290000000000006</v>
      </c>
      <c r="L936" s="16">
        <v>0.7298</v>
      </c>
      <c r="M936">
        <v>0.79269999999999996</v>
      </c>
    </row>
    <row r="937" spans="1:13" x14ac:dyDescent="0.25">
      <c r="A937" s="15" t="s">
        <v>1633</v>
      </c>
      <c r="B937" s="15" t="s">
        <v>2104</v>
      </c>
      <c r="C937" s="15" t="s">
        <v>292</v>
      </c>
      <c r="D937" s="61">
        <v>0.78580000000000005</v>
      </c>
      <c r="E937" s="15" t="s">
        <v>192</v>
      </c>
      <c r="F937" s="15" t="s">
        <v>149</v>
      </c>
      <c r="G937" s="61">
        <v>0.75970000000000004</v>
      </c>
      <c r="H937" s="15">
        <v>0.75639999999999996</v>
      </c>
      <c r="I937" s="16">
        <v>0.76400000000000001</v>
      </c>
      <c r="J937" s="16">
        <v>0.78060000000000007</v>
      </c>
      <c r="K937" s="16">
        <v>0.79339999999999999</v>
      </c>
      <c r="L937" s="16">
        <v>0.78950000000000009</v>
      </c>
      <c r="M937">
        <v>0.84089999999999998</v>
      </c>
    </row>
    <row r="938" spans="1:13" x14ac:dyDescent="0.25">
      <c r="A938" s="15" t="s">
        <v>1634</v>
      </c>
      <c r="B938" s="15" t="s">
        <v>2260</v>
      </c>
      <c r="C938" s="15" t="s">
        <v>419</v>
      </c>
      <c r="D938" s="61">
        <v>1.1558999999999999</v>
      </c>
      <c r="E938" s="15" t="s">
        <v>204</v>
      </c>
      <c r="F938" s="15" t="s">
        <v>205</v>
      </c>
      <c r="G938" s="61">
        <v>1.1546000000000001</v>
      </c>
      <c r="H938" s="15">
        <v>1.1452</v>
      </c>
      <c r="I938" s="16">
        <v>1.1476999999999999</v>
      </c>
      <c r="J938" s="16">
        <v>1.1023000000000001</v>
      </c>
      <c r="K938" s="16">
        <v>1.0853000000000002</v>
      </c>
      <c r="L938" s="16">
        <v>1.0756000000000001</v>
      </c>
      <c r="M938">
        <v>1.0714999999999999</v>
      </c>
    </row>
    <row r="939" spans="1:13" x14ac:dyDescent="0.25">
      <c r="A939" s="15" t="s">
        <v>1635</v>
      </c>
      <c r="B939" s="15" t="s">
        <v>2043</v>
      </c>
      <c r="C939" s="15" t="s">
        <v>232</v>
      </c>
      <c r="D939" s="61">
        <v>0.85460000000000003</v>
      </c>
      <c r="E939" s="15" t="s">
        <v>145</v>
      </c>
      <c r="F939" s="15" t="s">
        <v>146</v>
      </c>
      <c r="G939" s="61">
        <v>0.76440000000000008</v>
      </c>
      <c r="H939" s="15">
        <v>0.72940000000000005</v>
      </c>
      <c r="I939" s="16">
        <v>0.73929999999999996</v>
      </c>
      <c r="J939" s="16">
        <v>0.71550000000000002</v>
      </c>
      <c r="K939" s="16">
        <v>0.73480000000000001</v>
      </c>
      <c r="L939" s="16">
        <v>0.71140000000000003</v>
      </c>
      <c r="M939">
        <v>0.73570000000000002</v>
      </c>
    </row>
    <row r="940" spans="1:13" x14ac:dyDescent="0.25">
      <c r="A940" s="15" t="s">
        <v>1636</v>
      </c>
      <c r="B940" s="15" t="s">
        <v>2188</v>
      </c>
      <c r="C940" s="15" t="s">
        <v>363</v>
      </c>
      <c r="D940" s="61">
        <v>0.33489999999999998</v>
      </c>
      <c r="E940" s="15" t="s">
        <v>106</v>
      </c>
      <c r="F940" s="15" t="s">
        <v>107</v>
      </c>
      <c r="G940" s="61">
        <v>0.35400000000000004</v>
      </c>
      <c r="H940" s="15">
        <v>0.36349999999999999</v>
      </c>
      <c r="I940" s="16">
        <v>0.37919999999999998</v>
      </c>
      <c r="J940" s="16">
        <v>0.38880000000000003</v>
      </c>
      <c r="K940" s="16" t="s">
        <v>635</v>
      </c>
      <c r="L940" s="16" t="s">
        <v>635</v>
      </c>
      <c r="M940" t="s">
        <v>635</v>
      </c>
    </row>
    <row r="941" spans="1:13" x14ac:dyDescent="0.25">
      <c r="A941" s="15" t="s">
        <v>1637</v>
      </c>
      <c r="B941" s="15" t="s">
        <v>2074</v>
      </c>
      <c r="C941" s="15" t="s">
        <v>2360</v>
      </c>
      <c r="D941" s="61">
        <v>0.89529999999999998</v>
      </c>
      <c r="E941" s="15" t="s">
        <v>121</v>
      </c>
      <c r="F941" s="15" t="s">
        <v>122</v>
      </c>
      <c r="G941" s="61">
        <v>0.87120000000000009</v>
      </c>
      <c r="H941" s="15">
        <v>0.89910000000000001</v>
      </c>
      <c r="I941" s="16">
        <v>0.89080000000000004</v>
      </c>
      <c r="J941" s="16">
        <v>0.87960000000000005</v>
      </c>
      <c r="K941" s="16" t="s">
        <v>635</v>
      </c>
      <c r="L941" s="16" t="s">
        <v>635</v>
      </c>
      <c r="M941" t="s">
        <v>635</v>
      </c>
    </row>
    <row r="942" spans="1:13" x14ac:dyDescent="0.25">
      <c r="A942" s="15" t="s">
        <v>1638</v>
      </c>
      <c r="B942" s="15" t="s">
        <v>2297</v>
      </c>
      <c r="C942" s="15" t="s">
        <v>447</v>
      </c>
      <c r="D942" s="61">
        <v>0.80449999999999999</v>
      </c>
      <c r="E942" s="15" t="s">
        <v>137</v>
      </c>
      <c r="F942" s="15" t="s">
        <v>138</v>
      </c>
      <c r="G942" s="61">
        <v>0.78750000000000009</v>
      </c>
      <c r="H942" s="15">
        <v>0.83509999999999995</v>
      </c>
      <c r="I942" s="16">
        <v>0.84799999999999998</v>
      </c>
      <c r="J942" s="16">
        <v>0.82369999999999999</v>
      </c>
      <c r="K942" s="16">
        <v>0.83320000000000005</v>
      </c>
      <c r="L942" s="16">
        <v>0.82890000000000008</v>
      </c>
      <c r="M942">
        <v>0.82589999999999997</v>
      </c>
    </row>
    <row r="943" spans="1:13" x14ac:dyDescent="0.25">
      <c r="A943" s="15" t="s">
        <v>1639</v>
      </c>
      <c r="B943" s="15" t="s">
        <v>2215</v>
      </c>
      <c r="C943" s="15" t="s">
        <v>2387</v>
      </c>
      <c r="D943" s="61">
        <v>0.90769999999999995</v>
      </c>
      <c r="E943" s="15" t="s">
        <v>131</v>
      </c>
      <c r="F943" s="15" t="s">
        <v>132</v>
      </c>
      <c r="G943" s="61" t="s">
        <v>2420</v>
      </c>
      <c r="H943" s="15" t="e">
        <v>#N/A</v>
      </c>
      <c r="I943" s="16" t="e">
        <v>#N/A</v>
      </c>
      <c r="J943" s="16" t="e">
        <v>#N/A</v>
      </c>
      <c r="K943" s="16" t="e">
        <v>#N/A</v>
      </c>
      <c r="L943" s="16" t="e">
        <v>#N/A</v>
      </c>
      <c r="M943" t="e">
        <v>#N/A</v>
      </c>
    </row>
    <row r="944" spans="1:13" x14ac:dyDescent="0.25">
      <c r="A944" s="15" t="s">
        <v>1640</v>
      </c>
      <c r="B944" s="15" t="s">
        <v>2074</v>
      </c>
      <c r="C944" s="15" t="s">
        <v>2360</v>
      </c>
      <c r="D944" s="61">
        <v>0.89529999999999998</v>
      </c>
      <c r="E944" s="15" t="s">
        <v>121</v>
      </c>
      <c r="F944" s="15" t="s">
        <v>122</v>
      </c>
      <c r="G944" s="61">
        <v>0.87120000000000009</v>
      </c>
      <c r="H944" s="15">
        <v>0.89910000000000001</v>
      </c>
      <c r="I944" s="16">
        <v>0.89080000000000004</v>
      </c>
      <c r="J944" s="16">
        <v>0.87960000000000005</v>
      </c>
      <c r="K944" s="16" t="s">
        <v>635</v>
      </c>
      <c r="L944" s="16" t="s">
        <v>635</v>
      </c>
      <c r="M944" t="s">
        <v>635</v>
      </c>
    </row>
    <row r="945" spans="1:13" x14ac:dyDescent="0.25">
      <c r="A945" s="15" t="s">
        <v>1641</v>
      </c>
      <c r="B945" s="15" t="s">
        <v>2298</v>
      </c>
      <c r="C945" s="15" t="s">
        <v>2408</v>
      </c>
      <c r="D945" s="61">
        <v>0.93659999999999999</v>
      </c>
      <c r="E945" s="15" t="s">
        <v>131</v>
      </c>
      <c r="F945" s="15" t="s">
        <v>132</v>
      </c>
      <c r="G945" s="61">
        <v>0.9163</v>
      </c>
      <c r="H945" s="15">
        <v>0.92010000000000003</v>
      </c>
      <c r="I945" s="16">
        <v>0.93079999999999996</v>
      </c>
      <c r="J945" s="16">
        <v>0.92560000000000009</v>
      </c>
      <c r="K945" s="16">
        <v>0.91380000000000006</v>
      </c>
      <c r="L945" s="16">
        <v>0.90780000000000005</v>
      </c>
      <c r="M945">
        <v>0.89790000000000003</v>
      </c>
    </row>
    <row r="946" spans="1:13" x14ac:dyDescent="0.25">
      <c r="A946" s="15" t="s">
        <v>1642</v>
      </c>
      <c r="B946" s="15" t="s">
        <v>2177</v>
      </c>
      <c r="C946" s="15" t="s">
        <v>448</v>
      </c>
      <c r="D946" s="61">
        <v>0.81359999999999999</v>
      </c>
      <c r="E946" s="15" t="s">
        <v>148</v>
      </c>
      <c r="F946" s="15" t="s">
        <v>149</v>
      </c>
      <c r="G946" s="61">
        <v>0.84640000000000004</v>
      </c>
      <c r="H946" s="15">
        <v>0.87760000000000005</v>
      </c>
      <c r="I946" s="16">
        <v>0.8538</v>
      </c>
      <c r="J946" s="16">
        <v>0.8175</v>
      </c>
      <c r="K946" s="16" t="s">
        <v>635</v>
      </c>
      <c r="L946" s="16" t="s">
        <v>635</v>
      </c>
      <c r="M946" t="s">
        <v>635</v>
      </c>
    </row>
    <row r="947" spans="1:13" x14ac:dyDescent="0.25">
      <c r="A947" s="15" t="s">
        <v>1643</v>
      </c>
      <c r="B947" s="15" t="s">
        <v>2088</v>
      </c>
      <c r="C947" s="15" t="s">
        <v>2362</v>
      </c>
      <c r="D947" s="61">
        <v>0.99180000000000001</v>
      </c>
      <c r="E947" s="15" t="s">
        <v>196</v>
      </c>
      <c r="F947" s="15" t="s">
        <v>197</v>
      </c>
      <c r="G947" s="61">
        <v>0.95710000000000006</v>
      </c>
      <c r="H947" s="15">
        <v>0.97150000000000003</v>
      </c>
      <c r="I947" s="16">
        <v>0.95379999999999998</v>
      </c>
      <c r="J947" s="16">
        <v>0.95050000000000001</v>
      </c>
      <c r="K947" s="16">
        <v>0.92890000000000006</v>
      </c>
      <c r="L947" s="16">
        <v>0.93890000000000007</v>
      </c>
      <c r="M947">
        <v>0.94330000000000003</v>
      </c>
    </row>
    <row r="948" spans="1:13" x14ac:dyDescent="0.25">
      <c r="A948" s="15" t="s">
        <v>1644</v>
      </c>
      <c r="B948" s="15" t="s">
        <v>1982</v>
      </c>
      <c r="C948" s="15" t="s">
        <v>163</v>
      </c>
      <c r="D948" s="61">
        <v>0.79430000000000001</v>
      </c>
      <c r="E948" s="15" t="s">
        <v>159</v>
      </c>
      <c r="F948" s="15" t="s">
        <v>160</v>
      </c>
      <c r="G948" s="61">
        <v>0.76580000000000004</v>
      </c>
      <c r="H948" s="15">
        <v>0.82320000000000004</v>
      </c>
      <c r="I948" s="16">
        <v>0.80669999999999997</v>
      </c>
      <c r="J948" s="16">
        <v>0.81310000000000004</v>
      </c>
      <c r="K948" s="16">
        <v>0.84110000000000007</v>
      </c>
      <c r="L948" s="16">
        <v>0.81570000000000009</v>
      </c>
      <c r="M948">
        <v>0.83479999999999999</v>
      </c>
    </row>
    <row r="949" spans="1:13" x14ac:dyDescent="0.25">
      <c r="A949" s="15" t="s">
        <v>1645</v>
      </c>
      <c r="B949" s="15" t="s">
        <v>1969</v>
      </c>
      <c r="C949" s="15" t="s">
        <v>139</v>
      </c>
      <c r="D949" s="61">
        <v>0.87519999999999998</v>
      </c>
      <c r="E949" s="15" t="s">
        <v>121</v>
      </c>
      <c r="F949" s="15" t="s">
        <v>122</v>
      </c>
      <c r="G949" s="61">
        <v>0.9153</v>
      </c>
      <c r="H949" s="15">
        <v>0.93579999999999997</v>
      </c>
      <c r="I949" s="16">
        <v>0.94</v>
      </c>
      <c r="J949" s="16">
        <v>0.93900000000000006</v>
      </c>
      <c r="K949" s="16">
        <v>0.92280000000000006</v>
      </c>
      <c r="L949" s="16">
        <v>0.92810000000000004</v>
      </c>
      <c r="M949">
        <v>0.92949999999999999</v>
      </c>
    </row>
    <row r="950" spans="1:13" x14ac:dyDescent="0.25">
      <c r="A950" s="15" t="s">
        <v>1646</v>
      </c>
      <c r="B950" s="15" t="s">
        <v>2277</v>
      </c>
      <c r="C950" s="15" t="s">
        <v>430</v>
      </c>
      <c r="D950" s="61">
        <v>0.76700000000000002</v>
      </c>
      <c r="E950" s="15" t="s">
        <v>127</v>
      </c>
      <c r="F950" s="15" t="s">
        <v>122</v>
      </c>
      <c r="G950" s="61">
        <v>0.74740000000000006</v>
      </c>
      <c r="H950" s="15">
        <v>0.78820000000000001</v>
      </c>
      <c r="I950" s="16">
        <v>0.79710000000000003</v>
      </c>
      <c r="J950" s="16">
        <v>0.81070000000000009</v>
      </c>
      <c r="K950" s="16">
        <v>0.82369999999999999</v>
      </c>
      <c r="L950" s="16">
        <v>0.82350000000000001</v>
      </c>
      <c r="M950">
        <v>0.79090000000000005</v>
      </c>
    </row>
    <row r="951" spans="1:13" x14ac:dyDescent="0.25">
      <c r="A951" s="15" t="s">
        <v>1647</v>
      </c>
      <c r="B951" s="15" t="s">
        <v>1969</v>
      </c>
      <c r="C951" s="15" t="s">
        <v>139</v>
      </c>
      <c r="D951" s="61">
        <v>0.87519999999999998</v>
      </c>
      <c r="E951" s="15" t="s">
        <v>121</v>
      </c>
      <c r="F951" s="15" t="s">
        <v>122</v>
      </c>
      <c r="G951" s="61">
        <v>0.9153</v>
      </c>
      <c r="H951" s="15">
        <v>0.93579999999999997</v>
      </c>
      <c r="I951" s="16">
        <v>0.94</v>
      </c>
      <c r="J951" s="16">
        <v>0.93900000000000006</v>
      </c>
      <c r="K951" s="16">
        <v>0.92280000000000006</v>
      </c>
      <c r="L951" s="16">
        <v>0.92810000000000004</v>
      </c>
      <c r="M951">
        <v>0.92949999999999999</v>
      </c>
    </row>
    <row r="952" spans="1:13" x14ac:dyDescent="0.25">
      <c r="A952" s="15" t="s">
        <v>1648</v>
      </c>
      <c r="B952" s="15" t="s">
        <v>2093</v>
      </c>
      <c r="C952" s="15" t="s">
        <v>2363</v>
      </c>
      <c r="D952" s="61">
        <v>1.109</v>
      </c>
      <c r="E952" s="15" t="s">
        <v>154</v>
      </c>
      <c r="F952" s="15" t="s">
        <v>128</v>
      </c>
      <c r="G952" s="61" t="s">
        <v>2420</v>
      </c>
      <c r="H952" s="15" t="e">
        <v>#N/A</v>
      </c>
      <c r="I952" s="16" t="e">
        <v>#N/A</v>
      </c>
      <c r="J952" s="16" t="e">
        <v>#N/A</v>
      </c>
      <c r="K952" s="16" t="e">
        <v>#N/A</v>
      </c>
      <c r="L952" s="16" t="e">
        <v>#N/A</v>
      </c>
      <c r="M952" t="e">
        <v>#N/A</v>
      </c>
    </row>
    <row r="953" spans="1:13" x14ac:dyDescent="0.25">
      <c r="A953" s="15" t="s">
        <v>1649</v>
      </c>
      <c r="B953" s="15" t="s">
        <v>1964</v>
      </c>
      <c r="C953" s="15" t="s">
        <v>2342</v>
      </c>
      <c r="D953" s="61">
        <v>1.0310999999999999</v>
      </c>
      <c r="E953" s="15" t="s">
        <v>121</v>
      </c>
      <c r="F953" s="15" t="s">
        <v>122</v>
      </c>
      <c r="G953" s="61" t="s">
        <v>2420</v>
      </c>
      <c r="H953" s="15" t="e">
        <v>#N/A</v>
      </c>
      <c r="I953" s="16" t="e">
        <v>#N/A</v>
      </c>
      <c r="J953" s="16" t="e">
        <v>#N/A</v>
      </c>
      <c r="K953" s="16" t="e">
        <v>#N/A</v>
      </c>
      <c r="L953" s="16" t="e">
        <v>#N/A</v>
      </c>
      <c r="M953" t="e">
        <v>#N/A</v>
      </c>
    </row>
    <row r="954" spans="1:13" x14ac:dyDescent="0.25">
      <c r="A954" s="15" t="s">
        <v>1650</v>
      </c>
      <c r="B954" s="15" t="s">
        <v>2048</v>
      </c>
      <c r="C954" s="15" t="s">
        <v>235</v>
      </c>
      <c r="D954" s="61">
        <v>0.99560000000000004</v>
      </c>
      <c r="E954" s="15" t="s">
        <v>2418</v>
      </c>
      <c r="F954" s="15" t="s">
        <v>236</v>
      </c>
      <c r="G954" s="61">
        <v>1.0012000000000001</v>
      </c>
      <c r="H954" s="15">
        <v>1.0290999999999999</v>
      </c>
      <c r="I954" s="16">
        <v>1.0262</v>
      </c>
      <c r="J954" s="16">
        <v>1.0190000000000001</v>
      </c>
      <c r="K954" s="16">
        <v>1.036</v>
      </c>
      <c r="L954" s="16">
        <v>1.0465</v>
      </c>
      <c r="M954">
        <v>1.0685</v>
      </c>
    </row>
    <row r="955" spans="1:13" x14ac:dyDescent="0.25">
      <c r="A955" s="15" t="s">
        <v>1651</v>
      </c>
      <c r="B955" s="15" t="s">
        <v>2299</v>
      </c>
      <c r="C955" s="15" t="s">
        <v>449</v>
      </c>
      <c r="D955" s="61">
        <v>1.0084</v>
      </c>
      <c r="E955" s="15" t="s">
        <v>101</v>
      </c>
      <c r="F955" s="15" t="s">
        <v>102</v>
      </c>
      <c r="G955" s="61">
        <v>0.85370000000000001</v>
      </c>
      <c r="H955" s="15">
        <v>0.8075</v>
      </c>
      <c r="I955" s="16">
        <v>0.80269999999999997</v>
      </c>
      <c r="J955" s="16">
        <v>0.81310000000000004</v>
      </c>
      <c r="K955" s="16">
        <v>0.83640000000000003</v>
      </c>
      <c r="L955" s="16">
        <v>0.83979999999999999</v>
      </c>
      <c r="M955">
        <v>0.85299999999999998</v>
      </c>
    </row>
    <row r="956" spans="1:13" x14ac:dyDescent="0.25">
      <c r="A956" s="15" t="s">
        <v>1652</v>
      </c>
      <c r="B956" s="15" t="s">
        <v>2161</v>
      </c>
      <c r="C956" s="15" t="s">
        <v>345</v>
      </c>
      <c r="D956" s="61">
        <v>0.87209999999999999</v>
      </c>
      <c r="E956" s="15" t="s">
        <v>201</v>
      </c>
      <c r="F956" s="15" t="s">
        <v>193</v>
      </c>
      <c r="G956" s="61">
        <v>0.86110000000000009</v>
      </c>
      <c r="H956" s="15">
        <v>0.84789999999999999</v>
      </c>
      <c r="I956" s="16">
        <v>0.82199999999999995</v>
      </c>
      <c r="J956" s="16">
        <v>0.82880000000000009</v>
      </c>
      <c r="K956" s="16">
        <v>0.80200000000000005</v>
      </c>
      <c r="L956" s="16">
        <v>0.80880000000000007</v>
      </c>
      <c r="M956">
        <v>0.83379999999999999</v>
      </c>
    </row>
    <row r="957" spans="1:13" x14ac:dyDescent="0.25">
      <c r="A957" s="15" t="s">
        <v>1653</v>
      </c>
      <c r="B957" s="15" t="s">
        <v>2165</v>
      </c>
      <c r="C957" s="15" t="s">
        <v>2375</v>
      </c>
      <c r="D957" s="61">
        <v>0.83460000000000001</v>
      </c>
      <c r="E957" s="15" t="s">
        <v>121</v>
      </c>
      <c r="F957" s="15" t="s">
        <v>122</v>
      </c>
      <c r="G957" s="61">
        <v>0.85670000000000002</v>
      </c>
      <c r="H957" s="15">
        <v>0.85880000000000001</v>
      </c>
      <c r="I957" s="16">
        <v>0.86780000000000002</v>
      </c>
      <c r="J957" s="16">
        <v>0.87650000000000006</v>
      </c>
      <c r="K957" s="16">
        <v>0.8669</v>
      </c>
      <c r="L957" s="16">
        <v>0.85710000000000008</v>
      </c>
      <c r="M957">
        <v>0.83989999999999998</v>
      </c>
    </row>
    <row r="958" spans="1:13" x14ac:dyDescent="0.25">
      <c r="A958" s="15" t="s">
        <v>1654</v>
      </c>
      <c r="B958" s="15" t="s">
        <v>2016</v>
      </c>
      <c r="C958" s="15" t="s">
        <v>207</v>
      </c>
      <c r="D958" s="61">
        <v>1.3138000000000001</v>
      </c>
      <c r="E958" s="15" t="s">
        <v>118</v>
      </c>
      <c r="F958" s="15" t="s">
        <v>119</v>
      </c>
      <c r="G958" s="61">
        <v>1.3729</v>
      </c>
      <c r="H958" s="15">
        <v>1.331</v>
      </c>
      <c r="I958" s="16">
        <v>1.3388</v>
      </c>
      <c r="J958" s="16">
        <v>1.3384</v>
      </c>
      <c r="K958" s="16">
        <v>1.2745</v>
      </c>
      <c r="L958" s="16">
        <v>1.2776000000000001</v>
      </c>
      <c r="M958">
        <v>1.2813000000000001</v>
      </c>
    </row>
    <row r="959" spans="1:13" x14ac:dyDescent="0.25">
      <c r="A959" s="15" t="s">
        <v>1655</v>
      </c>
      <c r="B959" s="15" t="s">
        <v>2042</v>
      </c>
      <c r="C959" s="15" t="s">
        <v>231</v>
      </c>
      <c r="D959" s="61">
        <v>0.82479999999999998</v>
      </c>
      <c r="E959" s="15" t="s">
        <v>127</v>
      </c>
      <c r="F959" s="15" t="s">
        <v>122</v>
      </c>
      <c r="G959" s="61">
        <v>0.84200000000000008</v>
      </c>
      <c r="H959" s="15">
        <v>0.83320000000000005</v>
      </c>
      <c r="I959" s="16">
        <v>0.84819999999999995</v>
      </c>
      <c r="J959" s="16">
        <v>0.85050000000000003</v>
      </c>
      <c r="K959" s="16">
        <v>0.84320000000000006</v>
      </c>
      <c r="L959" s="16">
        <v>0.84340000000000004</v>
      </c>
      <c r="M959">
        <v>0.8589</v>
      </c>
    </row>
    <row r="960" spans="1:13" x14ac:dyDescent="0.25">
      <c r="A960" s="15" t="s">
        <v>1656</v>
      </c>
      <c r="B960" s="15" t="s">
        <v>1981</v>
      </c>
      <c r="C960" s="15" t="s">
        <v>162</v>
      </c>
      <c r="D960" s="61">
        <v>0.31180000000000002</v>
      </c>
      <c r="E960" s="15" t="s">
        <v>106</v>
      </c>
      <c r="F960" s="15" t="s">
        <v>107</v>
      </c>
      <c r="G960" s="61">
        <v>0.3261</v>
      </c>
      <c r="H960" s="15">
        <v>0.3427</v>
      </c>
      <c r="I960" s="16">
        <v>0.34460000000000002</v>
      </c>
      <c r="J960" s="16">
        <v>0.35370000000000001</v>
      </c>
      <c r="K960" s="16">
        <v>0.36460000000000004</v>
      </c>
      <c r="L960" s="16">
        <v>0.37390000000000001</v>
      </c>
      <c r="M960">
        <v>0.42370000000000002</v>
      </c>
    </row>
    <row r="961" spans="1:13" x14ac:dyDescent="0.25">
      <c r="A961" s="15" t="s">
        <v>1657</v>
      </c>
      <c r="B961" s="15" t="s">
        <v>1976</v>
      </c>
      <c r="C961" s="15" t="s">
        <v>153</v>
      </c>
      <c r="D961" s="61">
        <v>0.98529999999999995</v>
      </c>
      <c r="E961" s="15" t="s">
        <v>154</v>
      </c>
      <c r="F961" s="15" t="s">
        <v>128</v>
      </c>
      <c r="G961" s="61">
        <v>0.97900000000000009</v>
      </c>
      <c r="H961" s="15">
        <v>0.9466</v>
      </c>
      <c r="I961" s="16">
        <v>0.95140000000000002</v>
      </c>
      <c r="J961" s="16">
        <v>0.95210000000000006</v>
      </c>
      <c r="K961" s="16">
        <v>0.95810000000000006</v>
      </c>
      <c r="L961" s="16">
        <v>0.95680000000000009</v>
      </c>
      <c r="M961">
        <v>0.9506</v>
      </c>
    </row>
    <row r="962" spans="1:13" x14ac:dyDescent="0.25">
      <c r="A962" s="15" t="s">
        <v>1658</v>
      </c>
      <c r="B962" s="15" t="s">
        <v>2016</v>
      </c>
      <c r="C962" s="15" t="s">
        <v>207</v>
      </c>
      <c r="D962" s="61">
        <v>1.3138000000000001</v>
      </c>
      <c r="E962" s="15" t="s">
        <v>118</v>
      </c>
      <c r="F962" s="15" t="s">
        <v>119</v>
      </c>
      <c r="G962" s="61">
        <v>1.3729</v>
      </c>
      <c r="H962" s="15">
        <v>1.331</v>
      </c>
      <c r="I962" s="16">
        <v>1.3388</v>
      </c>
      <c r="J962" s="16">
        <v>1.3384</v>
      </c>
      <c r="K962" s="16">
        <v>1.2745</v>
      </c>
      <c r="L962" s="16">
        <v>1.2776000000000001</v>
      </c>
      <c r="M962">
        <v>1.2813000000000001</v>
      </c>
    </row>
    <row r="963" spans="1:13" x14ac:dyDescent="0.25">
      <c r="A963" s="15" t="s">
        <v>1659</v>
      </c>
      <c r="B963" s="15" t="s">
        <v>2300</v>
      </c>
      <c r="C963" s="15" t="s">
        <v>2409</v>
      </c>
      <c r="D963" s="61">
        <v>0.97689999999999999</v>
      </c>
      <c r="E963" s="15" t="s">
        <v>156</v>
      </c>
      <c r="F963" s="15" t="s">
        <v>157</v>
      </c>
      <c r="G963" s="61">
        <v>0.99310000000000009</v>
      </c>
      <c r="H963" s="15">
        <v>0.88139999999999996</v>
      </c>
      <c r="I963" s="16">
        <v>0.95099999999999996</v>
      </c>
      <c r="J963" s="16">
        <v>0.95630000000000004</v>
      </c>
      <c r="K963" s="16">
        <v>0.9093</v>
      </c>
      <c r="L963" s="16">
        <v>0.87840000000000007</v>
      </c>
      <c r="M963">
        <v>0.88990000000000002</v>
      </c>
    </row>
    <row r="964" spans="1:13" x14ac:dyDescent="0.25">
      <c r="A964" s="15" t="s">
        <v>1660</v>
      </c>
      <c r="B964" s="15" t="s">
        <v>2165</v>
      </c>
      <c r="C964" s="15" t="s">
        <v>2375</v>
      </c>
      <c r="D964" s="61">
        <v>0.83460000000000001</v>
      </c>
      <c r="E964" s="15" t="s">
        <v>121</v>
      </c>
      <c r="F964" s="15" t="s">
        <v>122</v>
      </c>
      <c r="G964" s="61">
        <v>0.85670000000000002</v>
      </c>
      <c r="H964" s="15">
        <v>0.85880000000000001</v>
      </c>
      <c r="I964" s="16">
        <v>0.86780000000000002</v>
      </c>
      <c r="J964" s="16">
        <v>0.87650000000000006</v>
      </c>
      <c r="K964" s="16">
        <v>0.8669</v>
      </c>
      <c r="L964" s="16">
        <v>0.85710000000000008</v>
      </c>
      <c r="M964">
        <v>0.83989999999999998</v>
      </c>
    </row>
    <row r="965" spans="1:13" x14ac:dyDescent="0.25">
      <c r="A965" s="15" t="s">
        <v>1661</v>
      </c>
      <c r="B965" s="15" t="s">
        <v>2162</v>
      </c>
      <c r="C965" s="15" t="s">
        <v>346</v>
      </c>
      <c r="D965" s="61">
        <v>0.91310000000000002</v>
      </c>
      <c r="E965" s="15" t="s">
        <v>127</v>
      </c>
      <c r="F965" s="15" t="s">
        <v>122</v>
      </c>
      <c r="G965" s="61">
        <v>0.79080000000000006</v>
      </c>
      <c r="H965" s="15">
        <v>0.76749999999999996</v>
      </c>
      <c r="I965" s="16">
        <v>0.79559999999999997</v>
      </c>
      <c r="J965" s="16">
        <v>0.77229999999999999</v>
      </c>
      <c r="K965" s="16">
        <v>0.74930000000000008</v>
      </c>
      <c r="L965" s="16">
        <v>0.77870000000000006</v>
      </c>
      <c r="M965">
        <v>0.78110000000000002</v>
      </c>
    </row>
    <row r="966" spans="1:13" x14ac:dyDescent="0.25">
      <c r="A966" s="15" t="s">
        <v>1662</v>
      </c>
      <c r="B966" s="15" t="s">
        <v>1977</v>
      </c>
      <c r="C966" s="15" t="s">
        <v>155</v>
      </c>
      <c r="D966" s="61">
        <v>1.0563</v>
      </c>
      <c r="E966" s="15" t="s">
        <v>199</v>
      </c>
      <c r="F966" s="15" t="s">
        <v>157</v>
      </c>
      <c r="G966" s="61">
        <v>1.0647</v>
      </c>
      <c r="H966" s="15">
        <v>1.0754999999999999</v>
      </c>
      <c r="I966" s="16">
        <v>1.0959000000000001</v>
      </c>
      <c r="J966" s="16">
        <v>1.1091</v>
      </c>
      <c r="K966" s="16">
        <v>1.1356000000000002</v>
      </c>
      <c r="L966" s="16">
        <v>1.1206</v>
      </c>
      <c r="M966">
        <v>1.1294999999999999</v>
      </c>
    </row>
    <row r="967" spans="1:13" x14ac:dyDescent="0.25">
      <c r="A967" s="15" t="s">
        <v>1663</v>
      </c>
      <c r="B967" s="15" t="s">
        <v>1982</v>
      </c>
      <c r="C967" s="15" t="s">
        <v>163</v>
      </c>
      <c r="D967" s="61">
        <v>0.79430000000000001</v>
      </c>
      <c r="E967" s="15" t="s">
        <v>159</v>
      </c>
      <c r="F967" s="15" t="s">
        <v>160</v>
      </c>
      <c r="G967" s="61">
        <v>0.76580000000000004</v>
      </c>
      <c r="H967" s="15">
        <v>0.82320000000000004</v>
      </c>
      <c r="I967" s="16">
        <v>0.80669999999999997</v>
      </c>
      <c r="J967" s="16">
        <v>0.81310000000000004</v>
      </c>
      <c r="K967" s="16">
        <v>0.84110000000000007</v>
      </c>
      <c r="L967" s="16">
        <v>0.81570000000000009</v>
      </c>
      <c r="M967">
        <v>0.83479999999999999</v>
      </c>
    </row>
    <row r="968" spans="1:13" x14ac:dyDescent="0.25">
      <c r="A968" s="15" t="s">
        <v>1664</v>
      </c>
      <c r="B968" s="15" t="s">
        <v>2189</v>
      </c>
      <c r="C968" s="15" t="s">
        <v>364</v>
      </c>
      <c r="D968" s="61">
        <v>0.88660000000000005</v>
      </c>
      <c r="E968" s="15" t="s">
        <v>115</v>
      </c>
      <c r="F968" s="15" t="s">
        <v>116</v>
      </c>
      <c r="G968" s="61">
        <v>0.873</v>
      </c>
      <c r="H968" s="15">
        <v>0.90400000000000003</v>
      </c>
      <c r="I968" s="16">
        <v>0.89490000000000003</v>
      </c>
      <c r="J968" s="16">
        <v>0.91210000000000002</v>
      </c>
      <c r="K968" s="16">
        <v>0.8952</v>
      </c>
      <c r="L968" s="16">
        <v>0.87530000000000008</v>
      </c>
      <c r="M968">
        <v>0.85609999999999997</v>
      </c>
    </row>
    <row r="969" spans="1:13" x14ac:dyDescent="0.25">
      <c r="A969" s="15" t="s">
        <v>1665</v>
      </c>
      <c r="B969" s="15" t="s">
        <v>2121</v>
      </c>
      <c r="C969" s="15" t="s">
        <v>308</v>
      </c>
      <c r="D969" s="61">
        <v>0.82989999999999997</v>
      </c>
      <c r="E969" s="15" t="s">
        <v>309</v>
      </c>
      <c r="F969" s="15" t="s">
        <v>202</v>
      </c>
      <c r="G969" s="61">
        <v>0.8095</v>
      </c>
      <c r="H969" s="15">
        <v>0.84289999999999998</v>
      </c>
      <c r="I969" s="16">
        <v>0.83509999999999995</v>
      </c>
      <c r="J969" s="16">
        <v>0.82769999999999999</v>
      </c>
      <c r="K969" s="16">
        <v>0.81220000000000003</v>
      </c>
      <c r="L969" s="16">
        <v>0.82590000000000008</v>
      </c>
      <c r="M969">
        <v>0.81479999999999997</v>
      </c>
    </row>
    <row r="970" spans="1:13" x14ac:dyDescent="0.25">
      <c r="A970" s="15" t="s">
        <v>1666</v>
      </c>
      <c r="B970" s="15" t="s">
        <v>2182</v>
      </c>
      <c r="C970" s="15" t="s">
        <v>360</v>
      </c>
      <c r="D970" s="61">
        <v>0.92479999999999996</v>
      </c>
      <c r="E970" s="15" t="s">
        <v>96</v>
      </c>
      <c r="F970" s="15" t="s">
        <v>97</v>
      </c>
      <c r="G970" s="61">
        <v>0.90060000000000007</v>
      </c>
      <c r="H970" s="15">
        <v>0.874</v>
      </c>
      <c r="I970" s="16">
        <v>0.86609999999999998</v>
      </c>
      <c r="J970" s="16">
        <v>0.85270000000000001</v>
      </c>
      <c r="K970" s="16">
        <v>0.85540000000000005</v>
      </c>
      <c r="L970" s="16">
        <v>0.88880000000000003</v>
      </c>
      <c r="M970">
        <v>0.83550000000000002</v>
      </c>
    </row>
    <row r="971" spans="1:13" x14ac:dyDescent="0.25">
      <c r="A971" s="15" t="s">
        <v>1667</v>
      </c>
      <c r="B971" s="15" t="s">
        <v>1964</v>
      </c>
      <c r="C971" s="15" t="s">
        <v>2342</v>
      </c>
      <c r="D971" s="61">
        <v>1.0310999999999999</v>
      </c>
      <c r="E971" s="15" t="s">
        <v>121</v>
      </c>
      <c r="F971" s="15" t="s">
        <v>122</v>
      </c>
      <c r="G971" s="61" t="s">
        <v>2420</v>
      </c>
      <c r="H971" s="15" t="e">
        <v>#N/A</v>
      </c>
      <c r="I971" s="16" t="e">
        <v>#N/A</v>
      </c>
      <c r="J971" s="16" t="e">
        <v>#N/A</v>
      </c>
      <c r="K971" s="16" t="e">
        <v>#N/A</v>
      </c>
      <c r="L971" s="16" t="e">
        <v>#N/A</v>
      </c>
      <c r="M971" t="e">
        <v>#N/A</v>
      </c>
    </row>
    <row r="972" spans="1:13" x14ac:dyDescent="0.25">
      <c r="A972" s="15" t="s">
        <v>1668</v>
      </c>
      <c r="B972" s="15" t="s">
        <v>2002</v>
      </c>
      <c r="C972" s="15" t="s">
        <v>188</v>
      </c>
      <c r="D972" s="61">
        <v>0.92510000000000003</v>
      </c>
      <c r="E972" s="15" t="s">
        <v>192</v>
      </c>
      <c r="F972" s="15" t="s">
        <v>149</v>
      </c>
      <c r="G972" s="61">
        <v>0.91390000000000005</v>
      </c>
      <c r="H972" s="15">
        <v>0.91879999999999995</v>
      </c>
      <c r="I972" s="16">
        <v>0.92369999999999997</v>
      </c>
      <c r="J972" s="16">
        <v>0.91250000000000009</v>
      </c>
      <c r="K972" s="16">
        <v>0.93510000000000004</v>
      </c>
      <c r="L972" s="16">
        <v>0.92800000000000005</v>
      </c>
      <c r="M972">
        <v>0.92589999999999995</v>
      </c>
    </row>
    <row r="973" spans="1:13" x14ac:dyDescent="0.25">
      <c r="A973" s="15" t="s">
        <v>1669</v>
      </c>
      <c r="B973" s="15" t="s">
        <v>1960</v>
      </c>
      <c r="C973" s="15" t="s">
        <v>117</v>
      </c>
      <c r="D973" s="61">
        <v>0.81630000000000003</v>
      </c>
      <c r="E973" s="15" t="s">
        <v>118</v>
      </c>
      <c r="F973" s="15" t="s">
        <v>119</v>
      </c>
      <c r="G973" s="61">
        <v>0.80710000000000004</v>
      </c>
      <c r="H973" s="15">
        <v>0.80369999999999997</v>
      </c>
      <c r="I973" s="16">
        <v>0.82479999999999998</v>
      </c>
      <c r="J973" s="16">
        <v>0.82590000000000008</v>
      </c>
      <c r="K973" s="16">
        <v>0.82390000000000008</v>
      </c>
      <c r="L973" s="16">
        <v>0.81120000000000003</v>
      </c>
      <c r="M973">
        <v>0.8165</v>
      </c>
    </row>
    <row r="974" spans="1:13" x14ac:dyDescent="0.25">
      <c r="A974" s="15" t="s">
        <v>1670</v>
      </c>
      <c r="B974" s="15" t="s">
        <v>2266</v>
      </c>
      <c r="C974" s="15" t="s">
        <v>2401</v>
      </c>
      <c r="D974" s="61">
        <v>0.76539999999999997</v>
      </c>
      <c r="E974" s="15" t="s">
        <v>246</v>
      </c>
      <c r="F974" s="15" t="s">
        <v>247</v>
      </c>
      <c r="G974" s="61" t="s">
        <v>2420</v>
      </c>
      <c r="H974" s="15" t="e">
        <v>#N/A</v>
      </c>
      <c r="I974" s="16" t="e">
        <v>#N/A</v>
      </c>
      <c r="J974" s="16" t="e">
        <v>#N/A</v>
      </c>
      <c r="K974" s="16" t="e">
        <v>#N/A</v>
      </c>
      <c r="L974" s="16" t="e">
        <v>#N/A</v>
      </c>
      <c r="M974" t="e">
        <v>#N/A</v>
      </c>
    </row>
    <row r="975" spans="1:13" x14ac:dyDescent="0.25">
      <c r="A975" s="15" t="s">
        <v>1671</v>
      </c>
      <c r="B975" s="15" t="s">
        <v>2281</v>
      </c>
      <c r="C975" s="15" t="s">
        <v>440</v>
      </c>
      <c r="D975" s="61">
        <v>0.83740000000000003</v>
      </c>
      <c r="E975" s="15" t="s">
        <v>96</v>
      </c>
      <c r="F975" s="15" t="s">
        <v>97</v>
      </c>
      <c r="G975" s="61">
        <v>0.77480000000000004</v>
      </c>
      <c r="H975" s="15">
        <v>0.76380000000000003</v>
      </c>
      <c r="I975" s="16">
        <v>0.75090000000000001</v>
      </c>
      <c r="J975" s="16">
        <v>0.76829999999999998</v>
      </c>
      <c r="K975" s="16" t="s">
        <v>635</v>
      </c>
      <c r="L975" s="16" t="s">
        <v>635</v>
      </c>
      <c r="M975" t="s">
        <v>635</v>
      </c>
    </row>
    <row r="976" spans="1:13" x14ac:dyDescent="0.25">
      <c r="A976" s="15" t="s">
        <v>1672</v>
      </c>
      <c r="B976" s="15" t="s">
        <v>2301</v>
      </c>
      <c r="C976" s="15" t="s">
        <v>450</v>
      </c>
      <c r="D976" s="61">
        <v>1.0038</v>
      </c>
      <c r="E976" s="15" t="s">
        <v>137</v>
      </c>
      <c r="F976" s="15" t="s">
        <v>138</v>
      </c>
      <c r="G976" s="61">
        <v>0.8992</v>
      </c>
      <c r="H976" s="15">
        <v>0.90459999999999996</v>
      </c>
      <c r="I976" s="16">
        <v>0.88870000000000005</v>
      </c>
      <c r="J976" s="16">
        <v>0.85620000000000007</v>
      </c>
      <c r="K976" s="16">
        <v>0.88390000000000002</v>
      </c>
      <c r="L976" s="16">
        <v>0.85060000000000002</v>
      </c>
      <c r="M976">
        <v>0.82150000000000001</v>
      </c>
    </row>
    <row r="977" spans="1:13" x14ac:dyDescent="0.25">
      <c r="A977" s="15" t="s">
        <v>1673</v>
      </c>
      <c r="B977" s="15" t="s">
        <v>2068</v>
      </c>
      <c r="C977" s="15" t="s">
        <v>254</v>
      </c>
      <c r="D977" s="61">
        <v>0.85860000000000003</v>
      </c>
      <c r="E977" s="15" t="s">
        <v>109</v>
      </c>
      <c r="F977" s="15" t="s">
        <v>110</v>
      </c>
      <c r="G977" s="61">
        <v>0.85650000000000004</v>
      </c>
      <c r="H977" s="15">
        <v>0.8196</v>
      </c>
      <c r="I977" s="16">
        <v>0.86240000000000006</v>
      </c>
      <c r="J977" s="16">
        <v>0.84560000000000002</v>
      </c>
      <c r="K977" s="16">
        <v>0.84750000000000003</v>
      </c>
      <c r="L977" s="16">
        <v>0.8296</v>
      </c>
      <c r="M977">
        <v>0.82879999999999998</v>
      </c>
    </row>
    <row r="978" spans="1:13" x14ac:dyDescent="0.25">
      <c r="A978" s="15" t="s">
        <v>1674</v>
      </c>
      <c r="B978" s="15" t="s">
        <v>1969</v>
      </c>
      <c r="C978" s="15" t="s">
        <v>139</v>
      </c>
      <c r="D978" s="61">
        <v>0.87519999999999998</v>
      </c>
      <c r="E978" s="15" t="s">
        <v>121</v>
      </c>
      <c r="F978" s="15" t="s">
        <v>122</v>
      </c>
      <c r="G978" s="61">
        <v>0.9153</v>
      </c>
      <c r="H978" s="15">
        <v>0.93579999999999997</v>
      </c>
      <c r="I978" s="16">
        <v>0.94</v>
      </c>
      <c r="J978" s="16">
        <v>0.93900000000000006</v>
      </c>
      <c r="K978" s="16">
        <v>0.92280000000000006</v>
      </c>
      <c r="L978" s="16">
        <v>0.92810000000000004</v>
      </c>
      <c r="M978">
        <v>0.92949999999999999</v>
      </c>
    </row>
    <row r="979" spans="1:13" x14ac:dyDescent="0.25">
      <c r="A979" s="15" t="s">
        <v>1675</v>
      </c>
      <c r="B979" s="15" t="s">
        <v>1957</v>
      </c>
      <c r="C979" s="15" t="s">
        <v>108</v>
      </c>
      <c r="D979" s="61">
        <v>0.80159999999999998</v>
      </c>
      <c r="E979" s="15" t="s">
        <v>178</v>
      </c>
      <c r="F979" s="15" t="s">
        <v>179</v>
      </c>
      <c r="G979" s="61">
        <v>0.8357</v>
      </c>
      <c r="H979" s="15">
        <v>0.85309999999999997</v>
      </c>
      <c r="I979" s="16">
        <v>0.86309999999999998</v>
      </c>
      <c r="J979" s="16">
        <v>0.86530000000000007</v>
      </c>
      <c r="K979" s="16">
        <v>0.88260000000000005</v>
      </c>
      <c r="L979" s="16">
        <v>0.88100000000000001</v>
      </c>
      <c r="M979">
        <v>0.90549999999999997</v>
      </c>
    </row>
    <row r="980" spans="1:13" x14ac:dyDescent="0.25">
      <c r="A980" s="15" t="s">
        <v>1676</v>
      </c>
      <c r="B980" s="15" t="s">
        <v>2016</v>
      </c>
      <c r="C980" s="15" t="s">
        <v>207</v>
      </c>
      <c r="D980" s="61">
        <v>1.3138000000000001</v>
      </c>
      <c r="E980" s="15" t="s">
        <v>118</v>
      </c>
      <c r="F980" s="15" t="s">
        <v>119</v>
      </c>
      <c r="G980" s="61">
        <v>1.3729</v>
      </c>
      <c r="H980" s="15">
        <v>1.331</v>
      </c>
      <c r="I980" s="16">
        <v>1.3388</v>
      </c>
      <c r="J980" s="16">
        <v>1.3384</v>
      </c>
      <c r="K980" s="16">
        <v>1.2745</v>
      </c>
      <c r="L980" s="16">
        <v>1.2776000000000001</v>
      </c>
      <c r="M980">
        <v>1.2813000000000001</v>
      </c>
    </row>
    <row r="981" spans="1:13" x14ac:dyDescent="0.25">
      <c r="A981" s="15" t="s">
        <v>1677</v>
      </c>
      <c r="B981" s="15" t="s">
        <v>2177</v>
      </c>
      <c r="C981" s="15" t="s">
        <v>448</v>
      </c>
      <c r="D981" s="61">
        <v>0.81359999999999999</v>
      </c>
      <c r="E981" s="15" t="s">
        <v>148</v>
      </c>
      <c r="F981" s="15" t="s">
        <v>149</v>
      </c>
      <c r="G981" s="61">
        <v>0.84640000000000004</v>
      </c>
      <c r="H981" s="15">
        <v>0.87760000000000005</v>
      </c>
      <c r="I981" s="16">
        <v>0.8538</v>
      </c>
      <c r="J981" s="16">
        <v>0.8175</v>
      </c>
      <c r="K981" s="16" t="s">
        <v>635</v>
      </c>
      <c r="L981" s="16" t="s">
        <v>635</v>
      </c>
      <c r="M981" t="s">
        <v>635</v>
      </c>
    </row>
    <row r="982" spans="1:13" x14ac:dyDescent="0.25">
      <c r="A982" s="15" t="s">
        <v>1678</v>
      </c>
      <c r="B982" s="15" t="s">
        <v>1955</v>
      </c>
      <c r="C982" s="15" t="s">
        <v>2341</v>
      </c>
      <c r="D982" s="61">
        <v>0.30620000000000003</v>
      </c>
      <c r="E982" s="15" t="s">
        <v>106</v>
      </c>
      <c r="F982" s="15" t="s">
        <v>107</v>
      </c>
      <c r="G982" s="61">
        <v>0.30130000000000001</v>
      </c>
      <c r="H982" s="15">
        <v>0.29649999999999999</v>
      </c>
      <c r="I982" s="16">
        <v>0.31319999999999998</v>
      </c>
      <c r="J982" s="16">
        <v>0.3241</v>
      </c>
      <c r="K982" s="16">
        <v>0.3211</v>
      </c>
      <c r="L982" s="16">
        <v>0.33190000000000003</v>
      </c>
      <c r="M982">
        <v>0.34300000000000003</v>
      </c>
    </row>
    <row r="983" spans="1:13" x14ac:dyDescent="0.25">
      <c r="A983" s="15" t="s">
        <v>1679</v>
      </c>
      <c r="B983" s="15" t="s">
        <v>1956</v>
      </c>
      <c r="C983" s="15" t="s">
        <v>650</v>
      </c>
      <c r="D983" s="61">
        <v>0.35759999999999997</v>
      </c>
      <c r="E983" s="15" t="s">
        <v>106</v>
      </c>
      <c r="F983" s="15" t="s">
        <v>107</v>
      </c>
      <c r="G983" s="61">
        <v>0.37190000000000001</v>
      </c>
      <c r="H983" s="15">
        <v>0.3911</v>
      </c>
      <c r="I983" s="16">
        <v>0.39489999999999997</v>
      </c>
      <c r="J983" s="16">
        <v>0.4047</v>
      </c>
      <c r="K983" s="16">
        <v>0.41860000000000003</v>
      </c>
      <c r="L983" s="16">
        <v>0.4168</v>
      </c>
      <c r="M983">
        <v>0.42670000000000002</v>
      </c>
    </row>
    <row r="984" spans="1:13" x14ac:dyDescent="0.25">
      <c r="A984" s="14" t="s">
        <v>1680</v>
      </c>
      <c r="B984" s="15" t="s">
        <v>1973</v>
      </c>
      <c r="C984" s="15" t="s">
        <v>144</v>
      </c>
      <c r="D984" s="61">
        <v>0.70379999999999998</v>
      </c>
      <c r="E984" s="15" t="s">
        <v>145</v>
      </c>
      <c r="F984" s="15" t="s">
        <v>146</v>
      </c>
      <c r="G984" s="61">
        <v>0.70269999999999999</v>
      </c>
      <c r="H984" s="15">
        <v>0.72109999999999996</v>
      </c>
      <c r="I984" s="16">
        <v>0.71279999999999999</v>
      </c>
      <c r="J984" s="16">
        <v>0.71789999999999998</v>
      </c>
      <c r="K984" s="16">
        <v>0.71689999999999998</v>
      </c>
      <c r="L984" s="16">
        <v>0.7208</v>
      </c>
      <c r="M984">
        <v>0.73560000000000003</v>
      </c>
    </row>
    <row r="985" spans="1:13" x14ac:dyDescent="0.25">
      <c r="A985" s="15" t="s">
        <v>1681</v>
      </c>
      <c r="B985" s="15" t="s">
        <v>2038</v>
      </c>
      <c r="C985" s="15" t="s">
        <v>225</v>
      </c>
      <c r="D985" s="61">
        <v>0.83230000000000004</v>
      </c>
      <c r="E985" s="15" t="s">
        <v>121</v>
      </c>
      <c r="F985" s="15" t="s">
        <v>122</v>
      </c>
      <c r="G985" s="61">
        <v>0.84140000000000004</v>
      </c>
      <c r="H985" s="15">
        <v>0.86209999999999998</v>
      </c>
      <c r="I985" s="16">
        <v>0.85150000000000003</v>
      </c>
      <c r="J985" s="16">
        <v>0.87609999999999999</v>
      </c>
      <c r="K985" s="16">
        <v>0.8891</v>
      </c>
      <c r="L985" s="16">
        <v>0.84260000000000002</v>
      </c>
      <c r="M985">
        <v>0.88490000000000002</v>
      </c>
    </row>
    <row r="986" spans="1:13" x14ac:dyDescent="0.25">
      <c r="A986" s="15" t="s">
        <v>1682</v>
      </c>
      <c r="B986" s="15" t="s">
        <v>2038</v>
      </c>
      <c r="C986" s="15" t="s">
        <v>225</v>
      </c>
      <c r="D986" s="61">
        <v>0.83230000000000004</v>
      </c>
      <c r="E986" s="15" t="s">
        <v>121</v>
      </c>
      <c r="F986" s="15" t="s">
        <v>122</v>
      </c>
      <c r="G986" s="61">
        <v>0.84140000000000004</v>
      </c>
      <c r="H986" s="15">
        <v>0.86209999999999998</v>
      </c>
      <c r="I986" s="16">
        <v>0.85150000000000003</v>
      </c>
      <c r="J986" s="16">
        <v>0.87609999999999999</v>
      </c>
      <c r="K986" s="16">
        <v>0.8891</v>
      </c>
      <c r="L986" s="16">
        <v>0.84260000000000002</v>
      </c>
      <c r="M986">
        <v>0.88490000000000002</v>
      </c>
    </row>
    <row r="987" spans="1:13" x14ac:dyDescent="0.25">
      <c r="A987" s="15" t="s">
        <v>1683</v>
      </c>
      <c r="B987" s="15" t="s">
        <v>2077</v>
      </c>
      <c r="C987" s="15" t="s">
        <v>263</v>
      </c>
      <c r="D987" s="61">
        <v>0.93589999999999995</v>
      </c>
      <c r="E987" s="15" t="s">
        <v>145</v>
      </c>
      <c r="F987" s="15" t="s">
        <v>146</v>
      </c>
      <c r="G987" s="61">
        <v>0.87820000000000009</v>
      </c>
      <c r="H987" s="15">
        <v>0.86499999999999999</v>
      </c>
      <c r="I987" s="16">
        <v>0.87209999999999999</v>
      </c>
      <c r="J987" s="16">
        <v>0.88340000000000007</v>
      </c>
      <c r="K987" s="16">
        <v>0.8841</v>
      </c>
      <c r="L987" s="16">
        <v>0.88919999999999999</v>
      </c>
      <c r="M987">
        <v>0.89600000000000002</v>
      </c>
    </row>
    <row r="988" spans="1:13" x14ac:dyDescent="0.25">
      <c r="A988" s="15" t="s">
        <v>1684</v>
      </c>
      <c r="B988" s="15" t="s">
        <v>2045</v>
      </c>
      <c r="C988" s="15" t="s">
        <v>233</v>
      </c>
      <c r="D988" s="61">
        <v>0.87150000000000005</v>
      </c>
      <c r="E988" s="15" t="s">
        <v>159</v>
      </c>
      <c r="F988" s="15" t="s">
        <v>160</v>
      </c>
      <c r="G988" s="61">
        <v>0.89680000000000004</v>
      </c>
      <c r="H988" s="15">
        <v>0.86550000000000005</v>
      </c>
      <c r="I988" s="16">
        <v>0.83489999999999998</v>
      </c>
      <c r="J988" s="16">
        <v>0.86370000000000002</v>
      </c>
      <c r="K988" s="16">
        <v>0.87640000000000007</v>
      </c>
      <c r="L988" s="16">
        <v>0.85320000000000007</v>
      </c>
      <c r="M988">
        <v>0.89600000000000002</v>
      </c>
    </row>
    <row r="989" spans="1:13" x14ac:dyDescent="0.25">
      <c r="A989" s="15" t="s">
        <v>1685</v>
      </c>
      <c r="B989" s="15" t="s">
        <v>2199</v>
      </c>
      <c r="C989" s="15" t="s">
        <v>373</v>
      </c>
      <c r="D989" s="61">
        <v>0.78580000000000005</v>
      </c>
      <c r="E989" s="15" t="s">
        <v>124</v>
      </c>
      <c r="F989" s="15" t="s">
        <v>125</v>
      </c>
      <c r="G989" s="61">
        <v>0.78860000000000008</v>
      </c>
      <c r="H989" s="15">
        <v>0.78029999999999999</v>
      </c>
      <c r="I989" s="16">
        <v>0.83730000000000004</v>
      </c>
      <c r="J989" s="16">
        <v>0.85200000000000009</v>
      </c>
      <c r="K989" s="16">
        <v>0.90590000000000004</v>
      </c>
      <c r="L989" s="16">
        <v>0.95350000000000001</v>
      </c>
      <c r="M989">
        <v>0.94389999999999996</v>
      </c>
    </row>
    <row r="990" spans="1:13" x14ac:dyDescent="0.25">
      <c r="A990" s="15" t="s">
        <v>1686</v>
      </c>
      <c r="B990" s="15" t="s">
        <v>2248</v>
      </c>
      <c r="C990" s="15" t="s">
        <v>2395</v>
      </c>
      <c r="D990" s="61">
        <v>0.78849999999999998</v>
      </c>
      <c r="E990" s="15" t="s">
        <v>199</v>
      </c>
      <c r="F990" s="15" t="s">
        <v>157</v>
      </c>
      <c r="G990" s="61">
        <v>0.80610000000000004</v>
      </c>
      <c r="H990" s="15">
        <v>0.81899999999999995</v>
      </c>
      <c r="I990" s="16">
        <v>0.80720000000000003</v>
      </c>
      <c r="J990" s="16">
        <v>0.80780000000000007</v>
      </c>
      <c r="K990" s="16">
        <v>0.79090000000000005</v>
      </c>
      <c r="L990" s="16">
        <v>0.82590000000000008</v>
      </c>
      <c r="M990">
        <v>0.81840000000000002</v>
      </c>
    </row>
    <row r="991" spans="1:13" x14ac:dyDescent="0.25">
      <c r="A991" s="15" t="s">
        <v>1687</v>
      </c>
      <c r="B991" s="15" t="s">
        <v>2302</v>
      </c>
      <c r="C991" s="15" t="s">
        <v>451</v>
      </c>
      <c r="D991" s="61">
        <v>0.8931</v>
      </c>
      <c r="E991" s="15" t="s">
        <v>156</v>
      </c>
      <c r="F991" s="15" t="s">
        <v>157</v>
      </c>
      <c r="G991" s="61">
        <v>0.94340000000000002</v>
      </c>
      <c r="H991" s="15">
        <v>0.90810000000000002</v>
      </c>
      <c r="I991" s="16">
        <v>0.90390000000000004</v>
      </c>
      <c r="J991" s="16">
        <v>0.90129999999999999</v>
      </c>
      <c r="K991" s="16">
        <v>0.89140000000000008</v>
      </c>
      <c r="L991" s="16">
        <v>0.89319999999999999</v>
      </c>
      <c r="M991">
        <v>0.90859999999999996</v>
      </c>
    </row>
    <row r="992" spans="1:13" x14ac:dyDescent="0.25">
      <c r="A992" s="15" t="s">
        <v>1688</v>
      </c>
      <c r="B992" s="15" t="s">
        <v>1997</v>
      </c>
      <c r="C992" s="15" t="s">
        <v>2348</v>
      </c>
      <c r="D992" s="61">
        <v>1.0210999999999999</v>
      </c>
      <c r="E992" s="15" t="s">
        <v>178</v>
      </c>
      <c r="F992" s="15" t="s">
        <v>179</v>
      </c>
      <c r="G992" s="61" t="s">
        <v>2420</v>
      </c>
      <c r="H992" s="15" t="e">
        <v>#N/A</v>
      </c>
      <c r="I992" s="16" t="e">
        <v>#N/A</v>
      </c>
      <c r="J992" s="16" t="e">
        <v>#N/A</v>
      </c>
      <c r="K992" s="16" t="e">
        <v>#N/A</v>
      </c>
      <c r="L992" s="16" t="e">
        <v>#N/A</v>
      </c>
      <c r="M992" t="e">
        <v>#N/A</v>
      </c>
    </row>
    <row r="993" spans="1:13" x14ac:dyDescent="0.25">
      <c r="A993" s="15" t="s">
        <v>1689</v>
      </c>
      <c r="B993" s="15" t="s">
        <v>2189</v>
      </c>
      <c r="C993" s="15" t="s">
        <v>364</v>
      </c>
      <c r="D993" s="61">
        <v>0.88660000000000005</v>
      </c>
      <c r="E993" s="15" t="s">
        <v>115</v>
      </c>
      <c r="F993" s="15" t="s">
        <v>116</v>
      </c>
      <c r="G993" s="61">
        <v>0.873</v>
      </c>
      <c r="H993" s="15">
        <v>0.90400000000000003</v>
      </c>
      <c r="I993" s="16">
        <v>0.89490000000000003</v>
      </c>
      <c r="J993" s="16">
        <v>0.91210000000000002</v>
      </c>
      <c r="K993" s="16">
        <v>0.8952</v>
      </c>
      <c r="L993" s="16">
        <v>0.87530000000000008</v>
      </c>
      <c r="M993">
        <v>0.85609999999999997</v>
      </c>
    </row>
    <row r="994" spans="1:13" x14ac:dyDescent="0.25">
      <c r="A994" s="15" t="s">
        <v>1690</v>
      </c>
      <c r="B994" s="15" t="s">
        <v>2303</v>
      </c>
      <c r="C994" s="15" t="s">
        <v>452</v>
      </c>
      <c r="D994" s="61">
        <v>0.98399999999999999</v>
      </c>
      <c r="E994" s="15" t="s">
        <v>377</v>
      </c>
      <c r="F994" s="15" t="s">
        <v>378</v>
      </c>
      <c r="G994" s="61">
        <v>1.004</v>
      </c>
      <c r="H994" s="15">
        <v>0.99329999999999996</v>
      </c>
      <c r="I994" s="16">
        <v>1.0359</v>
      </c>
      <c r="J994" s="16">
        <v>1.0286999999999999</v>
      </c>
      <c r="K994" s="16">
        <v>1.0115000000000001</v>
      </c>
      <c r="L994" s="16">
        <v>0.99080000000000001</v>
      </c>
      <c r="M994">
        <v>0.98029999999999995</v>
      </c>
    </row>
    <row r="995" spans="1:13" x14ac:dyDescent="0.25">
      <c r="A995" s="15" t="s">
        <v>1691</v>
      </c>
      <c r="B995" s="15" t="s">
        <v>2198</v>
      </c>
      <c r="C995" s="15" t="s">
        <v>372</v>
      </c>
      <c r="D995" s="61">
        <v>0.96840000000000004</v>
      </c>
      <c r="E995" s="15" t="s">
        <v>121</v>
      </c>
      <c r="F995" s="15" t="s">
        <v>122</v>
      </c>
      <c r="G995" s="61">
        <v>0.9123</v>
      </c>
      <c r="H995" s="15">
        <v>0.93700000000000006</v>
      </c>
      <c r="I995" s="16">
        <v>0.93769999999999998</v>
      </c>
      <c r="J995" s="16">
        <v>0.94210000000000005</v>
      </c>
      <c r="K995" s="16">
        <v>0.95630000000000004</v>
      </c>
      <c r="L995" s="16">
        <v>0.89419999999999999</v>
      </c>
      <c r="M995">
        <v>0.89739999999999998</v>
      </c>
    </row>
    <row r="996" spans="1:13" x14ac:dyDescent="0.25">
      <c r="A996" s="15" t="s">
        <v>1692</v>
      </c>
      <c r="B996" s="15" t="s">
        <v>2016</v>
      </c>
      <c r="C996" s="15" t="s">
        <v>207</v>
      </c>
      <c r="D996" s="61">
        <v>1.3138000000000001</v>
      </c>
      <c r="E996" s="15" t="s">
        <v>118</v>
      </c>
      <c r="F996" s="15" t="s">
        <v>119</v>
      </c>
      <c r="G996" s="61">
        <v>1.3729</v>
      </c>
      <c r="H996" s="15">
        <v>1.331</v>
      </c>
      <c r="I996" s="16">
        <v>1.3388</v>
      </c>
      <c r="J996" s="16">
        <v>1.3384</v>
      </c>
      <c r="K996" s="16">
        <v>1.2745</v>
      </c>
      <c r="L996" s="16">
        <v>1.2776000000000001</v>
      </c>
      <c r="M996">
        <v>1.2813000000000001</v>
      </c>
    </row>
    <row r="997" spans="1:13" x14ac:dyDescent="0.25">
      <c r="A997" s="15" t="s">
        <v>1693</v>
      </c>
      <c r="B997" s="15" t="s">
        <v>2117</v>
      </c>
      <c r="C997" s="15" t="s">
        <v>304</v>
      </c>
      <c r="D997" s="61">
        <v>0.96730000000000005</v>
      </c>
      <c r="E997" s="15" t="s">
        <v>159</v>
      </c>
      <c r="F997" s="15" t="s">
        <v>160</v>
      </c>
      <c r="G997" s="61">
        <v>0.96250000000000002</v>
      </c>
      <c r="H997" s="15">
        <v>0.96879999999999999</v>
      </c>
      <c r="I997" s="16">
        <v>0.96989999999999998</v>
      </c>
      <c r="J997" s="16">
        <v>0.97440000000000004</v>
      </c>
      <c r="K997" s="16">
        <v>0.97470000000000001</v>
      </c>
      <c r="L997" s="16">
        <v>0.98620000000000008</v>
      </c>
      <c r="M997">
        <v>0.98480000000000001</v>
      </c>
    </row>
    <row r="998" spans="1:13" x14ac:dyDescent="0.25">
      <c r="A998" s="15" t="s">
        <v>1694</v>
      </c>
      <c r="B998" s="15" t="s">
        <v>2125</v>
      </c>
      <c r="C998" s="15" t="s">
        <v>312</v>
      </c>
      <c r="D998" s="61">
        <v>0.84630000000000005</v>
      </c>
      <c r="E998" s="15" t="s">
        <v>261</v>
      </c>
      <c r="F998" s="15" t="s">
        <v>262</v>
      </c>
      <c r="G998" s="61">
        <v>0.82300000000000006</v>
      </c>
      <c r="H998" s="15">
        <v>0.81859999999999999</v>
      </c>
      <c r="I998" s="16">
        <v>0.83379999999999999</v>
      </c>
      <c r="J998" s="16">
        <v>0.83650000000000002</v>
      </c>
      <c r="K998" s="16">
        <v>0.84160000000000001</v>
      </c>
      <c r="L998" s="16">
        <v>0.86230000000000007</v>
      </c>
      <c r="M998">
        <v>0.83</v>
      </c>
    </row>
    <row r="999" spans="1:13" x14ac:dyDescent="0.25">
      <c r="A999" s="15" t="s">
        <v>1695</v>
      </c>
      <c r="B999" s="15" t="s">
        <v>1978</v>
      </c>
      <c r="C999" s="15" t="s">
        <v>250</v>
      </c>
      <c r="D999" s="61">
        <v>0.93679999999999997</v>
      </c>
      <c r="E999" s="15" t="s">
        <v>115</v>
      </c>
      <c r="F999" s="15" t="s">
        <v>116</v>
      </c>
      <c r="G999" s="61">
        <v>0.94640000000000002</v>
      </c>
      <c r="H999" s="15">
        <v>0.95020000000000004</v>
      </c>
      <c r="I999" s="16">
        <v>0.94930000000000003</v>
      </c>
      <c r="J999" s="16">
        <v>0.93370000000000009</v>
      </c>
      <c r="K999" s="16" t="s">
        <v>635</v>
      </c>
      <c r="L999" s="16" t="s">
        <v>635</v>
      </c>
      <c r="M999" t="s">
        <v>635</v>
      </c>
    </row>
    <row r="1000" spans="1:13" x14ac:dyDescent="0.25">
      <c r="A1000" s="15" t="s">
        <v>1696</v>
      </c>
      <c r="B1000" s="15" t="s">
        <v>2187</v>
      </c>
      <c r="C1000" s="15" t="s">
        <v>362</v>
      </c>
      <c r="D1000" s="61">
        <v>0.95489999999999997</v>
      </c>
      <c r="E1000" s="15" t="s">
        <v>159</v>
      </c>
      <c r="F1000" s="15" t="s">
        <v>160</v>
      </c>
      <c r="G1000" s="61">
        <v>0.9415</v>
      </c>
      <c r="H1000" s="15">
        <v>0.8569</v>
      </c>
      <c r="I1000" s="16">
        <v>0.86180000000000001</v>
      </c>
      <c r="J1000" s="16">
        <v>0.82920000000000005</v>
      </c>
      <c r="K1000" s="16">
        <v>0.81059999999999999</v>
      </c>
      <c r="L1000" s="16">
        <v>0.76910000000000001</v>
      </c>
      <c r="M1000">
        <v>0.79990000000000006</v>
      </c>
    </row>
    <row r="1001" spans="1:13" x14ac:dyDescent="0.25">
      <c r="A1001" s="15" t="s">
        <v>1697</v>
      </c>
      <c r="B1001" s="15" t="s">
        <v>2096</v>
      </c>
      <c r="C1001" s="15" t="s">
        <v>284</v>
      </c>
      <c r="D1001" s="61">
        <v>0.8206</v>
      </c>
      <c r="E1001" s="15" t="s">
        <v>174</v>
      </c>
      <c r="F1001" s="15" t="s">
        <v>175</v>
      </c>
      <c r="G1001" s="61">
        <v>0.78490000000000004</v>
      </c>
      <c r="H1001" s="15">
        <v>0.80500000000000005</v>
      </c>
      <c r="I1001" s="16">
        <v>0.77900000000000003</v>
      </c>
      <c r="J1001" s="16">
        <v>0.78660000000000008</v>
      </c>
      <c r="K1001" s="16">
        <v>0.79070000000000007</v>
      </c>
      <c r="L1001" s="16">
        <v>0.78960000000000008</v>
      </c>
      <c r="M1001">
        <v>0.80720000000000003</v>
      </c>
    </row>
    <row r="1002" spans="1:13" x14ac:dyDescent="0.25">
      <c r="A1002" s="15" t="s">
        <v>1698</v>
      </c>
      <c r="B1002" s="15" t="s">
        <v>2077</v>
      </c>
      <c r="C1002" s="15" t="s">
        <v>263</v>
      </c>
      <c r="D1002" s="61">
        <v>0.93589999999999995</v>
      </c>
      <c r="E1002" s="15" t="s">
        <v>145</v>
      </c>
      <c r="F1002" s="15" t="s">
        <v>146</v>
      </c>
      <c r="G1002" s="61">
        <v>0.87820000000000009</v>
      </c>
      <c r="H1002" s="15">
        <v>0.86499999999999999</v>
      </c>
      <c r="I1002" s="16">
        <v>0.87209999999999999</v>
      </c>
      <c r="J1002" s="16">
        <v>0.88340000000000007</v>
      </c>
      <c r="K1002" s="16">
        <v>0.8841</v>
      </c>
      <c r="L1002" s="16">
        <v>0.88919999999999999</v>
      </c>
      <c r="M1002">
        <v>0.89600000000000002</v>
      </c>
    </row>
    <row r="1003" spans="1:13" x14ac:dyDescent="0.25">
      <c r="A1003" s="15" t="s">
        <v>1699</v>
      </c>
      <c r="B1003" s="15" t="s">
        <v>2063</v>
      </c>
      <c r="C1003" s="15" t="s">
        <v>382</v>
      </c>
      <c r="D1003" s="61">
        <v>0.33929999999999999</v>
      </c>
      <c r="E1003" s="15" t="s">
        <v>106</v>
      </c>
      <c r="F1003" s="15" t="s">
        <v>107</v>
      </c>
      <c r="G1003" s="61">
        <v>0.31990000000000002</v>
      </c>
      <c r="H1003" s="15">
        <v>0.3453</v>
      </c>
      <c r="I1003" s="16">
        <v>0.36649999999999999</v>
      </c>
      <c r="J1003" s="16">
        <v>0.34950000000000003</v>
      </c>
      <c r="K1003" s="16">
        <v>0.34350000000000003</v>
      </c>
      <c r="L1003" s="16">
        <v>0.3533</v>
      </c>
      <c r="M1003">
        <v>0.35360000000000003</v>
      </c>
    </row>
    <row r="1004" spans="1:13" x14ac:dyDescent="0.25">
      <c r="A1004" s="15" t="s">
        <v>1700</v>
      </c>
      <c r="B1004" s="15" t="s">
        <v>2127</v>
      </c>
      <c r="C1004" s="15" t="s">
        <v>314</v>
      </c>
      <c r="D1004" s="61">
        <v>0.95350000000000001</v>
      </c>
      <c r="E1004" s="15" t="s">
        <v>151</v>
      </c>
      <c r="F1004" s="15" t="s">
        <v>152</v>
      </c>
      <c r="G1004" s="61">
        <v>0.98370000000000002</v>
      </c>
      <c r="H1004" s="15">
        <v>0.99250000000000005</v>
      </c>
      <c r="I1004" s="16">
        <v>0.98470000000000002</v>
      </c>
      <c r="J1004" s="16">
        <v>1.0391000000000001</v>
      </c>
      <c r="K1004" s="16">
        <v>1.0217000000000001</v>
      </c>
      <c r="L1004" s="16">
        <v>1.0199</v>
      </c>
      <c r="M1004">
        <v>1.0078</v>
      </c>
    </row>
    <row r="1005" spans="1:13" x14ac:dyDescent="0.25">
      <c r="A1005" s="15" t="s">
        <v>1701</v>
      </c>
      <c r="B1005" s="15" t="s">
        <v>2304</v>
      </c>
      <c r="C1005" s="15" t="s">
        <v>453</v>
      </c>
      <c r="D1005" s="61">
        <v>0.90310000000000001</v>
      </c>
      <c r="E1005" s="15" t="s">
        <v>185</v>
      </c>
      <c r="F1005" s="15" t="s">
        <v>186</v>
      </c>
      <c r="G1005" s="61">
        <v>0.89680000000000004</v>
      </c>
      <c r="H1005" s="15">
        <v>0.89429999999999998</v>
      </c>
      <c r="I1005" s="16">
        <v>0.87880000000000003</v>
      </c>
      <c r="J1005" s="16">
        <v>0.87870000000000004</v>
      </c>
      <c r="K1005" s="16">
        <v>0.8629</v>
      </c>
      <c r="L1005" s="16">
        <v>0.873</v>
      </c>
      <c r="M1005">
        <v>0.87709999999999999</v>
      </c>
    </row>
    <row r="1006" spans="1:13" x14ac:dyDescent="0.25">
      <c r="A1006" s="15" t="s">
        <v>1702</v>
      </c>
      <c r="B1006" s="15" t="s">
        <v>2038</v>
      </c>
      <c r="C1006" s="15" t="s">
        <v>225</v>
      </c>
      <c r="D1006" s="61">
        <v>0.83230000000000004</v>
      </c>
      <c r="E1006" s="15" t="s">
        <v>121</v>
      </c>
      <c r="F1006" s="15" t="s">
        <v>122</v>
      </c>
      <c r="G1006" s="61">
        <v>0.84140000000000004</v>
      </c>
      <c r="H1006" s="15">
        <v>0.86209999999999998</v>
      </c>
      <c r="I1006" s="16">
        <v>0.85150000000000003</v>
      </c>
      <c r="J1006" s="16">
        <v>0.87609999999999999</v>
      </c>
      <c r="K1006" s="16">
        <v>0.8891</v>
      </c>
      <c r="L1006" s="16">
        <v>0.84260000000000002</v>
      </c>
      <c r="M1006">
        <v>0.88490000000000002</v>
      </c>
    </row>
    <row r="1007" spans="1:13" x14ac:dyDescent="0.25">
      <c r="A1007" s="15" t="s">
        <v>1703</v>
      </c>
      <c r="B1007" s="15" t="s">
        <v>2090</v>
      </c>
      <c r="C1007" s="15" t="s">
        <v>279</v>
      </c>
      <c r="D1007" s="61">
        <v>1.0898000000000001</v>
      </c>
      <c r="E1007" s="15" t="s">
        <v>171</v>
      </c>
      <c r="F1007" s="15" t="s">
        <v>172</v>
      </c>
      <c r="G1007" s="61">
        <v>1.0530000000000002</v>
      </c>
      <c r="H1007" s="15">
        <v>1.0423</v>
      </c>
      <c r="I1007" s="16">
        <v>1.0939000000000001</v>
      </c>
      <c r="J1007" s="16">
        <v>1.0928</v>
      </c>
      <c r="K1007" s="16">
        <v>1.1279000000000001</v>
      </c>
      <c r="L1007" s="16">
        <v>1.1294999999999999</v>
      </c>
      <c r="M1007">
        <v>1.0920000000000001</v>
      </c>
    </row>
    <row r="1008" spans="1:13" x14ac:dyDescent="0.25">
      <c r="A1008" s="15" t="s">
        <v>1704</v>
      </c>
      <c r="B1008" s="15" t="s">
        <v>2161</v>
      </c>
      <c r="C1008" s="15" t="s">
        <v>345</v>
      </c>
      <c r="D1008" s="61">
        <v>0.87209999999999999</v>
      </c>
      <c r="E1008" s="15" t="s">
        <v>201</v>
      </c>
      <c r="F1008" s="15" t="s">
        <v>193</v>
      </c>
      <c r="G1008" s="61">
        <v>0.86110000000000009</v>
      </c>
      <c r="H1008" s="15">
        <v>0.84789999999999999</v>
      </c>
      <c r="I1008" s="16">
        <v>0.82199999999999995</v>
      </c>
      <c r="J1008" s="16">
        <v>0.82880000000000009</v>
      </c>
      <c r="K1008" s="16">
        <v>0.80200000000000005</v>
      </c>
      <c r="L1008" s="16">
        <v>0.80880000000000007</v>
      </c>
      <c r="M1008">
        <v>0.83379999999999999</v>
      </c>
    </row>
    <row r="1009" spans="1:13" x14ac:dyDescent="0.25">
      <c r="A1009" s="15" t="s">
        <v>1705</v>
      </c>
      <c r="B1009" s="15" t="s">
        <v>2305</v>
      </c>
      <c r="C1009" s="15" t="s">
        <v>2410</v>
      </c>
      <c r="D1009" s="61">
        <v>0.92949999999999999</v>
      </c>
      <c r="E1009" s="15" t="s">
        <v>229</v>
      </c>
      <c r="F1009" s="15" t="s">
        <v>230</v>
      </c>
      <c r="G1009" s="61">
        <v>0.92120000000000002</v>
      </c>
      <c r="H1009" s="15">
        <v>0.95079999999999998</v>
      </c>
      <c r="I1009" s="16">
        <v>0.97570000000000001</v>
      </c>
      <c r="J1009" s="16">
        <v>0.9728</v>
      </c>
      <c r="K1009" s="16">
        <v>0.9728</v>
      </c>
      <c r="L1009" s="16">
        <v>0.95680000000000009</v>
      </c>
      <c r="M1009">
        <v>0.96350000000000002</v>
      </c>
    </row>
    <row r="1010" spans="1:13" x14ac:dyDescent="0.25">
      <c r="A1010" s="15" t="s">
        <v>1706</v>
      </c>
      <c r="B1010" s="15" t="s">
        <v>2068</v>
      </c>
      <c r="C1010" s="15" t="s">
        <v>254</v>
      </c>
      <c r="D1010" s="61">
        <v>0.85860000000000003</v>
      </c>
      <c r="E1010" s="15" t="s">
        <v>109</v>
      </c>
      <c r="F1010" s="15" t="s">
        <v>110</v>
      </c>
      <c r="G1010" s="61">
        <v>0.85650000000000004</v>
      </c>
      <c r="H1010" s="15">
        <v>0.8196</v>
      </c>
      <c r="I1010" s="16">
        <v>0.86240000000000006</v>
      </c>
      <c r="J1010" s="16">
        <v>0.84560000000000002</v>
      </c>
      <c r="K1010" s="16">
        <v>0.84750000000000003</v>
      </c>
      <c r="L1010" s="16">
        <v>0.8296</v>
      </c>
      <c r="M1010">
        <v>0.82879999999999998</v>
      </c>
    </row>
    <row r="1011" spans="1:13" x14ac:dyDescent="0.25">
      <c r="A1011" s="15" t="s">
        <v>1707</v>
      </c>
      <c r="B1011" s="15" t="s">
        <v>2063</v>
      </c>
      <c r="C1011" s="15" t="s">
        <v>382</v>
      </c>
      <c r="D1011" s="61">
        <v>0.33929999999999999</v>
      </c>
      <c r="E1011" s="15" t="s">
        <v>106</v>
      </c>
      <c r="F1011" s="15" t="s">
        <v>107</v>
      </c>
      <c r="G1011" s="61">
        <v>0.31990000000000002</v>
      </c>
      <c r="H1011" s="15">
        <v>0.3453</v>
      </c>
      <c r="I1011" s="16">
        <v>0.36649999999999999</v>
      </c>
      <c r="J1011" s="16">
        <v>0.34950000000000003</v>
      </c>
      <c r="K1011" s="16">
        <v>0.34350000000000003</v>
      </c>
      <c r="L1011" s="16">
        <v>0.3533</v>
      </c>
      <c r="M1011">
        <v>0.35360000000000003</v>
      </c>
    </row>
    <row r="1012" spans="1:13" x14ac:dyDescent="0.25">
      <c r="A1012" s="15" t="s">
        <v>1708</v>
      </c>
      <c r="B1012" s="15" t="s">
        <v>1990</v>
      </c>
      <c r="C1012" s="15" t="s">
        <v>2346</v>
      </c>
      <c r="D1012" s="61">
        <v>1.0188999999999999</v>
      </c>
      <c r="E1012" s="15" t="s">
        <v>159</v>
      </c>
      <c r="F1012" s="15" t="s">
        <v>160</v>
      </c>
      <c r="G1012" s="61">
        <v>1.0026000000000002</v>
      </c>
      <c r="H1012" s="15">
        <v>0.99939999999999996</v>
      </c>
      <c r="I1012" s="16">
        <v>0.99250000000000005</v>
      </c>
      <c r="J1012" s="16">
        <v>1.0049000000000001</v>
      </c>
      <c r="K1012" s="16">
        <v>1.0018</v>
      </c>
      <c r="L1012" s="16">
        <v>0.98120000000000007</v>
      </c>
      <c r="M1012">
        <v>0.97499999999999998</v>
      </c>
    </row>
    <row r="1013" spans="1:13" x14ac:dyDescent="0.25">
      <c r="A1013" s="14" t="s">
        <v>1709</v>
      </c>
      <c r="B1013" s="15" t="s">
        <v>2306</v>
      </c>
      <c r="C1013" s="15" t="s">
        <v>454</v>
      </c>
      <c r="D1013" s="61">
        <v>0.92800000000000005</v>
      </c>
      <c r="E1013" s="15" t="s">
        <v>213</v>
      </c>
      <c r="F1013" s="15" t="s">
        <v>214</v>
      </c>
      <c r="G1013" s="61">
        <v>0.83090000000000008</v>
      </c>
      <c r="H1013" s="15">
        <v>0.92610000000000003</v>
      </c>
      <c r="I1013" s="16">
        <v>0.92479999999999996</v>
      </c>
      <c r="J1013" s="16">
        <v>0.91100000000000003</v>
      </c>
      <c r="K1013" s="16">
        <v>0.93820000000000003</v>
      </c>
      <c r="L1013" s="16">
        <v>0.9476</v>
      </c>
      <c r="M1013">
        <v>0.90880000000000005</v>
      </c>
    </row>
    <row r="1014" spans="1:13" x14ac:dyDescent="0.25">
      <c r="A1014" s="14" t="s">
        <v>1710</v>
      </c>
      <c r="B1014" s="15" t="s">
        <v>1956</v>
      </c>
      <c r="C1014" s="15" t="s">
        <v>650</v>
      </c>
      <c r="D1014" s="61">
        <v>0.35759999999999997</v>
      </c>
      <c r="E1014" s="15" t="s">
        <v>106</v>
      </c>
      <c r="F1014" s="15" t="s">
        <v>107</v>
      </c>
      <c r="G1014" s="61">
        <v>0.37190000000000001</v>
      </c>
      <c r="H1014" s="15">
        <v>0.3911</v>
      </c>
      <c r="I1014" s="16">
        <v>0.39489999999999997</v>
      </c>
      <c r="J1014" s="16">
        <v>0.4047</v>
      </c>
      <c r="K1014" s="16">
        <v>0.41860000000000003</v>
      </c>
      <c r="L1014" s="16">
        <v>0.4168</v>
      </c>
      <c r="M1014">
        <v>0.42670000000000002</v>
      </c>
    </row>
    <row r="1015" spans="1:13" x14ac:dyDescent="0.25">
      <c r="A1015" s="15" t="s">
        <v>1711</v>
      </c>
      <c r="B1015" s="15" t="s">
        <v>1956</v>
      </c>
      <c r="C1015" s="15" t="s">
        <v>650</v>
      </c>
      <c r="D1015" s="61">
        <v>0.35759999999999997</v>
      </c>
      <c r="E1015" s="15" t="s">
        <v>106</v>
      </c>
      <c r="F1015" s="15" t="s">
        <v>107</v>
      </c>
      <c r="G1015" s="61">
        <v>0.37190000000000001</v>
      </c>
      <c r="H1015" s="15">
        <v>0.3911</v>
      </c>
      <c r="I1015" s="16">
        <v>0.39489999999999997</v>
      </c>
      <c r="J1015" s="16">
        <v>0.4047</v>
      </c>
      <c r="K1015" s="16">
        <v>0.41860000000000003</v>
      </c>
      <c r="L1015" s="16">
        <v>0.4168</v>
      </c>
      <c r="M1015">
        <v>0.42670000000000002</v>
      </c>
    </row>
    <row r="1016" spans="1:13" x14ac:dyDescent="0.25">
      <c r="A1016" s="15" t="s">
        <v>1712</v>
      </c>
      <c r="B1016" s="15" t="s">
        <v>1979</v>
      </c>
      <c r="C1016" s="15" t="s">
        <v>158</v>
      </c>
      <c r="D1016" s="61">
        <v>0.97760000000000002</v>
      </c>
      <c r="E1016" s="15" t="s">
        <v>159</v>
      </c>
      <c r="F1016" s="15" t="s">
        <v>160</v>
      </c>
      <c r="G1016" s="61">
        <v>0.97520000000000007</v>
      </c>
      <c r="H1016" s="15">
        <v>0.95820000000000005</v>
      </c>
      <c r="I1016" s="16">
        <v>0.94579999999999997</v>
      </c>
      <c r="J1016" s="16">
        <v>0.95450000000000002</v>
      </c>
      <c r="K1016" s="16">
        <v>0.93620000000000003</v>
      </c>
      <c r="L1016" s="16">
        <v>0.93770000000000009</v>
      </c>
      <c r="M1016">
        <v>0.92510000000000003</v>
      </c>
    </row>
    <row r="1017" spans="1:13" x14ac:dyDescent="0.25">
      <c r="A1017" s="15" t="s">
        <v>1713</v>
      </c>
      <c r="B1017" s="15" t="s">
        <v>1955</v>
      </c>
      <c r="C1017" s="15" t="s">
        <v>2341</v>
      </c>
      <c r="D1017" s="61">
        <v>0.30620000000000003</v>
      </c>
      <c r="E1017" s="15" t="s">
        <v>106</v>
      </c>
      <c r="F1017" s="15" t="s">
        <v>107</v>
      </c>
      <c r="G1017" s="61">
        <v>0.30130000000000001</v>
      </c>
      <c r="H1017" s="15">
        <v>0.29649999999999999</v>
      </c>
      <c r="I1017" s="16">
        <v>0.31319999999999998</v>
      </c>
      <c r="J1017" s="16">
        <v>0.3241</v>
      </c>
      <c r="K1017" s="16">
        <v>0.3211</v>
      </c>
      <c r="L1017" s="16">
        <v>0.33190000000000003</v>
      </c>
      <c r="M1017">
        <v>0.34300000000000003</v>
      </c>
    </row>
    <row r="1018" spans="1:13" x14ac:dyDescent="0.25">
      <c r="A1018" s="15" t="s">
        <v>1714</v>
      </c>
      <c r="B1018" s="15" t="s">
        <v>2021</v>
      </c>
      <c r="C1018" s="15" t="s">
        <v>212</v>
      </c>
      <c r="D1018" s="61">
        <v>0.92330000000000001</v>
      </c>
      <c r="E1018" s="15" t="s">
        <v>213</v>
      </c>
      <c r="F1018" s="15" t="s">
        <v>214</v>
      </c>
      <c r="G1018" s="61">
        <v>0.90100000000000002</v>
      </c>
      <c r="H1018" s="15">
        <v>0.90100000000000002</v>
      </c>
      <c r="I1018" s="16">
        <v>0.88239999999999996</v>
      </c>
      <c r="J1018" s="16">
        <v>0.86990000000000001</v>
      </c>
      <c r="K1018" s="16">
        <v>0.90810000000000002</v>
      </c>
      <c r="L1018" s="16">
        <v>0.91300000000000003</v>
      </c>
      <c r="M1018">
        <v>0.9073</v>
      </c>
    </row>
    <row r="1019" spans="1:13" x14ac:dyDescent="0.25">
      <c r="A1019" s="15" t="s">
        <v>1715</v>
      </c>
      <c r="B1019" s="15" t="s">
        <v>2267</v>
      </c>
      <c r="C1019" s="15" t="s">
        <v>423</v>
      </c>
      <c r="D1019" s="61">
        <v>0.91259999999999997</v>
      </c>
      <c r="E1019" s="15" t="s">
        <v>124</v>
      </c>
      <c r="F1019" s="15" t="s">
        <v>125</v>
      </c>
      <c r="G1019" s="61">
        <v>0.91570000000000007</v>
      </c>
      <c r="H1019" s="15">
        <v>0.8669</v>
      </c>
      <c r="I1019" s="16">
        <v>0.91359999999999997</v>
      </c>
      <c r="J1019" s="16">
        <v>0.92560000000000009</v>
      </c>
      <c r="K1019" s="16">
        <v>0.94610000000000005</v>
      </c>
      <c r="L1019" s="16">
        <v>0.91490000000000005</v>
      </c>
      <c r="M1019">
        <v>0.93020000000000003</v>
      </c>
    </row>
    <row r="1020" spans="1:13" x14ac:dyDescent="0.25">
      <c r="A1020" s="15" t="s">
        <v>1716</v>
      </c>
      <c r="B1020" s="15" t="s">
        <v>2307</v>
      </c>
      <c r="C1020" s="15" t="s">
        <v>455</v>
      </c>
      <c r="D1020" s="61">
        <v>1.0738000000000001</v>
      </c>
      <c r="E1020" s="15" t="s">
        <v>213</v>
      </c>
      <c r="F1020" s="15" t="s">
        <v>214</v>
      </c>
      <c r="G1020" s="61">
        <v>1.0415000000000001</v>
      </c>
      <c r="H1020" s="15">
        <v>1.0262</v>
      </c>
      <c r="I1020" s="16">
        <v>1.0015000000000001</v>
      </c>
      <c r="J1020" s="16">
        <v>1.0532000000000001</v>
      </c>
      <c r="K1020" s="16">
        <v>1.0591000000000002</v>
      </c>
      <c r="L1020" s="16">
        <v>1.1145</v>
      </c>
      <c r="M1020">
        <v>1.0976999999999999</v>
      </c>
    </row>
    <row r="1021" spans="1:13" x14ac:dyDescent="0.25">
      <c r="A1021" s="15" t="s">
        <v>1717</v>
      </c>
      <c r="B1021" s="15" t="s">
        <v>2156</v>
      </c>
      <c r="C1021" s="15" t="s">
        <v>339</v>
      </c>
      <c r="D1021" s="61">
        <v>0.79920000000000002</v>
      </c>
      <c r="E1021" s="15" t="s">
        <v>112</v>
      </c>
      <c r="F1021" s="15" t="s">
        <v>113</v>
      </c>
      <c r="G1021" s="61">
        <v>0.76919999999999999</v>
      </c>
      <c r="H1021" s="15">
        <v>0.80210000000000004</v>
      </c>
      <c r="I1021" s="16">
        <v>0.80910000000000004</v>
      </c>
      <c r="J1021" s="16">
        <v>0.82020000000000004</v>
      </c>
      <c r="K1021" s="16">
        <v>0.83660000000000001</v>
      </c>
      <c r="L1021" s="16">
        <v>0.82300000000000006</v>
      </c>
      <c r="M1021">
        <v>0.83150000000000002</v>
      </c>
    </row>
    <row r="1022" spans="1:13" x14ac:dyDescent="0.25">
      <c r="A1022" s="15" t="s">
        <v>1718</v>
      </c>
      <c r="B1022" s="15" t="s">
        <v>2256</v>
      </c>
      <c r="C1022" s="15" t="s">
        <v>2398</v>
      </c>
      <c r="D1022" s="61">
        <v>0.9375</v>
      </c>
      <c r="E1022" s="15" t="s">
        <v>112</v>
      </c>
      <c r="F1022" s="15" t="s">
        <v>113</v>
      </c>
      <c r="G1022" s="61">
        <v>0.91610000000000003</v>
      </c>
      <c r="H1022" s="15">
        <v>0.93240000000000001</v>
      </c>
      <c r="I1022" s="16">
        <v>0.93189999999999995</v>
      </c>
      <c r="J1022" s="16">
        <v>0.9245000000000001</v>
      </c>
      <c r="K1022" s="16">
        <v>0.93410000000000004</v>
      </c>
      <c r="L1022" s="16">
        <v>0.97170000000000001</v>
      </c>
      <c r="M1022">
        <v>0.98860000000000003</v>
      </c>
    </row>
    <row r="1023" spans="1:13" x14ac:dyDescent="0.25">
      <c r="A1023" s="15" t="s">
        <v>1719</v>
      </c>
      <c r="B1023" s="15" t="s">
        <v>1960</v>
      </c>
      <c r="C1023" s="15" t="s">
        <v>117</v>
      </c>
      <c r="D1023" s="61">
        <v>0.81630000000000003</v>
      </c>
      <c r="E1023" s="15" t="s">
        <v>118</v>
      </c>
      <c r="F1023" s="15" t="s">
        <v>119</v>
      </c>
      <c r="G1023" s="61">
        <v>0.80710000000000004</v>
      </c>
      <c r="H1023" s="15">
        <v>0.80369999999999997</v>
      </c>
      <c r="I1023" s="16">
        <v>0.82479999999999998</v>
      </c>
      <c r="J1023" s="16">
        <v>0.82590000000000008</v>
      </c>
      <c r="K1023" s="16">
        <v>0.82390000000000008</v>
      </c>
      <c r="L1023" s="16">
        <v>0.81120000000000003</v>
      </c>
      <c r="M1023">
        <v>0.8165</v>
      </c>
    </row>
    <row r="1024" spans="1:13" x14ac:dyDescent="0.25">
      <c r="A1024" s="15" t="s">
        <v>1720</v>
      </c>
      <c r="B1024" s="15" t="s">
        <v>2088</v>
      </c>
      <c r="C1024" s="15" t="s">
        <v>2362</v>
      </c>
      <c r="D1024" s="61">
        <v>0.99180000000000001</v>
      </c>
      <c r="E1024" s="15" t="s">
        <v>368</v>
      </c>
      <c r="F1024" s="15" t="s">
        <v>276</v>
      </c>
      <c r="G1024" s="61">
        <v>0.95710000000000006</v>
      </c>
      <c r="H1024" s="15">
        <v>0.97150000000000003</v>
      </c>
      <c r="I1024" s="16">
        <v>0.95379999999999998</v>
      </c>
      <c r="J1024" s="16">
        <v>0.95050000000000001</v>
      </c>
      <c r="K1024" s="16">
        <v>0.92890000000000006</v>
      </c>
      <c r="L1024" s="16">
        <v>0.93890000000000007</v>
      </c>
      <c r="M1024">
        <v>0.94330000000000003</v>
      </c>
    </row>
    <row r="1025" spans="1:13" x14ac:dyDescent="0.25">
      <c r="A1025" s="15" t="s">
        <v>1721</v>
      </c>
      <c r="B1025" s="15" t="s">
        <v>2088</v>
      </c>
      <c r="C1025" s="15" t="s">
        <v>2362</v>
      </c>
      <c r="D1025" s="61">
        <v>0.99180000000000001</v>
      </c>
      <c r="E1025" s="15" t="s">
        <v>368</v>
      </c>
      <c r="F1025" s="15" t="s">
        <v>276</v>
      </c>
      <c r="G1025" s="61">
        <v>0.95710000000000006</v>
      </c>
      <c r="H1025" s="15">
        <v>0.97150000000000003</v>
      </c>
      <c r="I1025" s="16">
        <v>0.95379999999999998</v>
      </c>
      <c r="J1025" s="16">
        <v>0.95050000000000001</v>
      </c>
      <c r="K1025" s="16">
        <v>0.92890000000000006</v>
      </c>
      <c r="L1025" s="16">
        <v>0.93890000000000007</v>
      </c>
      <c r="M1025">
        <v>0.94330000000000003</v>
      </c>
    </row>
    <row r="1026" spans="1:13" x14ac:dyDescent="0.25">
      <c r="A1026" s="15" t="s">
        <v>1722</v>
      </c>
      <c r="B1026" s="15" t="s">
        <v>1960</v>
      </c>
      <c r="C1026" s="15" t="s">
        <v>117</v>
      </c>
      <c r="D1026" s="61">
        <v>0.81630000000000003</v>
      </c>
      <c r="E1026" s="15" t="s">
        <v>118</v>
      </c>
      <c r="F1026" s="15" t="s">
        <v>119</v>
      </c>
      <c r="G1026" s="61">
        <v>0.80710000000000004</v>
      </c>
      <c r="H1026" s="15">
        <v>0.80369999999999997</v>
      </c>
      <c r="I1026" s="16">
        <v>0.82479999999999998</v>
      </c>
      <c r="J1026" s="16">
        <v>0.82590000000000008</v>
      </c>
      <c r="K1026" s="16">
        <v>0.82390000000000008</v>
      </c>
      <c r="L1026" s="16">
        <v>0.81120000000000003</v>
      </c>
      <c r="M1026">
        <v>0.8165</v>
      </c>
    </row>
    <row r="1027" spans="1:13" x14ac:dyDescent="0.25">
      <c r="A1027" s="14" t="s">
        <v>1723</v>
      </c>
      <c r="B1027" s="15" t="s">
        <v>1960</v>
      </c>
      <c r="C1027" s="15" t="s">
        <v>117</v>
      </c>
      <c r="D1027" s="61">
        <v>0.81630000000000003</v>
      </c>
      <c r="E1027" s="15" t="s">
        <v>118</v>
      </c>
      <c r="F1027" s="15" t="s">
        <v>119</v>
      </c>
      <c r="G1027" s="61">
        <v>0.80710000000000004</v>
      </c>
      <c r="H1027" s="15">
        <v>0.80369999999999997</v>
      </c>
      <c r="I1027" s="16">
        <v>0.82479999999999998</v>
      </c>
      <c r="J1027" s="16">
        <v>0.82590000000000008</v>
      </c>
      <c r="K1027" s="16">
        <v>0.82390000000000008</v>
      </c>
      <c r="L1027" s="16">
        <v>0.81120000000000003</v>
      </c>
      <c r="M1027">
        <v>0.8165</v>
      </c>
    </row>
    <row r="1028" spans="1:13" x14ac:dyDescent="0.25">
      <c r="A1028" s="15" t="s">
        <v>1724</v>
      </c>
      <c r="B1028" s="15" t="s">
        <v>2199</v>
      </c>
      <c r="C1028" s="15" t="s">
        <v>373</v>
      </c>
      <c r="D1028" s="61">
        <v>0.78580000000000005</v>
      </c>
      <c r="E1028" s="15" t="s">
        <v>196</v>
      </c>
      <c r="F1028" s="15" t="s">
        <v>197</v>
      </c>
      <c r="G1028" s="61">
        <v>0.78860000000000008</v>
      </c>
      <c r="H1028" s="15">
        <v>0.78029999999999999</v>
      </c>
      <c r="I1028" s="16">
        <v>0.83730000000000004</v>
      </c>
      <c r="J1028" s="16">
        <v>0.85200000000000009</v>
      </c>
      <c r="K1028" s="16">
        <v>0.90590000000000004</v>
      </c>
      <c r="L1028" s="16">
        <v>0.95350000000000001</v>
      </c>
      <c r="M1028">
        <v>0.94389999999999996</v>
      </c>
    </row>
    <row r="1029" spans="1:13" x14ac:dyDescent="0.25">
      <c r="A1029" s="15" t="s">
        <v>1725</v>
      </c>
      <c r="B1029" s="15" t="s">
        <v>2040</v>
      </c>
      <c r="C1029" s="15" t="s">
        <v>227</v>
      </c>
      <c r="D1029" s="61">
        <v>0.98529999999999995</v>
      </c>
      <c r="E1029" s="15" t="s">
        <v>134</v>
      </c>
      <c r="F1029" s="15" t="s">
        <v>135</v>
      </c>
      <c r="G1029" s="61">
        <v>0.8841</v>
      </c>
      <c r="H1029" s="15">
        <v>0.88739999999999997</v>
      </c>
      <c r="I1029" s="16">
        <v>0.87549999999999994</v>
      </c>
      <c r="J1029" s="16">
        <v>0.88490000000000002</v>
      </c>
      <c r="K1029" s="16">
        <v>0.90450000000000008</v>
      </c>
      <c r="L1029" s="16">
        <v>0.90300000000000002</v>
      </c>
      <c r="M1029">
        <v>0.89029999999999998</v>
      </c>
    </row>
    <row r="1030" spans="1:13" x14ac:dyDescent="0.25">
      <c r="A1030" s="15" t="s">
        <v>1726</v>
      </c>
      <c r="B1030" s="15" t="s">
        <v>1977</v>
      </c>
      <c r="C1030" s="15" t="s">
        <v>155</v>
      </c>
      <c r="D1030" s="61">
        <v>1.0563</v>
      </c>
      <c r="E1030" s="15" t="s">
        <v>199</v>
      </c>
      <c r="F1030" s="15" t="s">
        <v>157</v>
      </c>
      <c r="G1030" s="61">
        <v>1.0647</v>
      </c>
      <c r="H1030" s="15">
        <v>1.0754999999999999</v>
      </c>
      <c r="I1030" s="16">
        <v>1.0959000000000001</v>
      </c>
      <c r="J1030" s="16">
        <v>1.1091</v>
      </c>
      <c r="K1030" s="16">
        <v>1.1356000000000002</v>
      </c>
      <c r="L1030" s="16">
        <v>1.1206</v>
      </c>
      <c r="M1030">
        <v>1.1294999999999999</v>
      </c>
    </row>
    <row r="1031" spans="1:13" x14ac:dyDescent="0.25">
      <c r="A1031" s="15" t="s">
        <v>1727</v>
      </c>
      <c r="B1031" s="15" t="s">
        <v>2121</v>
      </c>
      <c r="C1031" s="15" t="s">
        <v>308</v>
      </c>
      <c r="D1031" s="61">
        <v>0.82989999999999997</v>
      </c>
      <c r="E1031" s="15" t="s">
        <v>309</v>
      </c>
      <c r="F1031" s="15" t="s">
        <v>202</v>
      </c>
      <c r="G1031" s="61">
        <v>0.8095</v>
      </c>
      <c r="H1031" s="15">
        <v>0.84289999999999998</v>
      </c>
      <c r="I1031" s="16">
        <v>0.83509999999999995</v>
      </c>
      <c r="J1031" s="16">
        <v>0.82769999999999999</v>
      </c>
      <c r="K1031" s="16">
        <v>0.81220000000000003</v>
      </c>
      <c r="L1031" s="16">
        <v>0.82590000000000008</v>
      </c>
      <c r="M1031">
        <v>0.81479999999999997</v>
      </c>
    </row>
    <row r="1032" spans="1:13" x14ac:dyDescent="0.25">
      <c r="A1032" s="15" t="s">
        <v>1728</v>
      </c>
      <c r="B1032" s="15" t="s">
        <v>2047</v>
      </c>
      <c r="C1032" s="15" t="s">
        <v>651</v>
      </c>
      <c r="D1032" s="61">
        <v>0.8216</v>
      </c>
      <c r="E1032" s="15" t="s">
        <v>121</v>
      </c>
      <c r="F1032" s="15" t="s">
        <v>122</v>
      </c>
      <c r="G1032" s="61">
        <v>0.76800000000000002</v>
      </c>
      <c r="H1032" s="15">
        <v>0.71140000000000003</v>
      </c>
      <c r="I1032" s="16">
        <v>0.69879999999999998</v>
      </c>
      <c r="J1032" s="16">
        <v>0.6996</v>
      </c>
      <c r="K1032" s="16" t="s">
        <v>635</v>
      </c>
      <c r="L1032" s="16" t="s">
        <v>635</v>
      </c>
      <c r="M1032" t="s">
        <v>635</v>
      </c>
    </row>
    <row r="1033" spans="1:13" x14ac:dyDescent="0.25">
      <c r="A1033" s="15" t="s">
        <v>1729</v>
      </c>
      <c r="B1033" s="15" t="s">
        <v>2124</v>
      </c>
      <c r="C1033" s="15" t="s">
        <v>311</v>
      </c>
      <c r="D1033" s="61">
        <v>0.89059999999999995</v>
      </c>
      <c r="E1033" s="15" t="s">
        <v>201</v>
      </c>
      <c r="F1033" s="15" t="s">
        <v>193</v>
      </c>
      <c r="G1033" s="61">
        <v>0.83050000000000002</v>
      </c>
      <c r="H1033" s="15">
        <v>0.79179999999999995</v>
      </c>
      <c r="I1033" s="16">
        <v>0.79430000000000001</v>
      </c>
      <c r="J1033" s="16">
        <v>0.82750000000000001</v>
      </c>
      <c r="K1033" s="16">
        <v>0.76350000000000007</v>
      </c>
      <c r="L1033" s="16">
        <v>0.75319999999999998</v>
      </c>
      <c r="M1033">
        <v>0.70169999999999999</v>
      </c>
    </row>
    <row r="1034" spans="1:13" x14ac:dyDescent="0.25">
      <c r="A1034" s="14" t="s">
        <v>1730</v>
      </c>
      <c r="B1034" s="15" t="s">
        <v>2062</v>
      </c>
      <c r="C1034" s="15" t="s">
        <v>249</v>
      </c>
      <c r="D1034" s="61">
        <v>0.81659999999999999</v>
      </c>
      <c r="E1034" s="15" t="s">
        <v>148</v>
      </c>
      <c r="F1034" s="15" t="s">
        <v>149</v>
      </c>
      <c r="G1034" s="61">
        <v>0.82340000000000002</v>
      </c>
      <c r="H1034" s="15">
        <v>0.8387</v>
      </c>
      <c r="I1034" s="16">
        <v>0.84370000000000001</v>
      </c>
      <c r="J1034" s="16">
        <v>0.85000000000000009</v>
      </c>
      <c r="K1034" s="16">
        <v>0.85489999999999999</v>
      </c>
      <c r="L1034" s="16">
        <v>0.85240000000000005</v>
      </c>
      <c r="M1034">
        <v>0.86050000000000004</v>
      </c>
    </row>
    <row r="1035" spans="1:13" x14ac:dyDescent="0.25">
      <c r="A1035" s="15" t="s">
        <v>1731</v>
      </c>
      <c r="B1035" s="15" t="s">
        <v>2234</v>
      </c>
      <c r="C1035" s="15" t="s">
        <v>402</v>
      </c>
      <c r="D1035" s="61">
        <v>0.96130000000000004</v>
      </c>
      <c r="E1035" s="15" t="s">
        <v>112</v>
      </c>
      <c r="F1035" s="15" t="s">
        <v>113</v>
      </c>
      <c r="G1035" s="61">
        <v>0.86540000000000006</v>
      </c>
      <c r="H1035" s="15">
        <v>0.88300000000000001</v>
      </c>
      <c r="I1035" s="16">
        <v>0.90029999999999999</v>
      </c>
      <c r="J1035" s="16">
        <v>0.87520000000000009</v>
      </c>
      <c r="K1035" s="16">
        <v>0.87170000000000003</v>
      </c>
      <c r="L1035" s="16">
        <v>0.89480000000000004</v>
      </c>
      <c r="M1035">
        <v>0.9022</v>
      </c>
    </row>
    <row r="1036" spans="1:13" x14ac:dyDescent="0.25">
      <c r="A1036" s="15" t="s">
        <v>1732</v>
      </c>
      <c r="B1036" s="15" t="s">
        <v>2089</v>
      </c>
      <c r="C1036" s="15" t="s">
        <v>278</v>
      </c>
      <c r="D1036" s="61">
        <v>0.83450000000000002</v>
      </c>
      <c r="E1036" s="15" t="s">
        <v>145</v>
      </c>
      <c r="F1036" s="15" t="s">
        <v>146</v>
      </c>
      <c r="G1036" s="61">
        <v>0.85140000000000005</v>
      </c>
      <c r="H1036" s="15">
        <v>0.84389999999999998</v>
      </c>
      <c r="I1036" s="16">
        <v>0.85529999999999995</v>
      </c>
      <c r="J1036" s="16">
        <v>0.83650000000000002</v>
      </c>
      <c r="K1036" s="16">
        <v>0.85250000000000004</v>
      </c>
      <c r="L1036" s="16">
        <v>0.8589</v>
      </c>
      <c r="M1036">
        <v>0.85809999999999997</v>
      </c>
    </row>
    <row r="1037" spans="1:13" x14ac:dyDescent="0.25">
      <c r="A1037" s="15" t="s">
        <v>1733</v>
      </c>
      <c r="B1037" s="15" t="s">
        <v>2124</v>
      </c>
      <c r="C1037" s="15" t="s">
        <v>311</v>
      </c>
      <c r="D1037" s="61">
        <v>0.89059999999999995</v>
      </c>
      <c r="E1037" s="15" t="s">
        <v>261</v>
      </c>
      <c r="F1037" s="15" t="s">
        <v>262</v>
      </c>
      <c r="G1037" s="61">
        <v>0.83050000000000002</v>
      </c>
      <c r="H1037" s="15">
        <v>0.79179999999999995</v>
      </c>
      <c r="I1037" s="16">
        <v>0.79430000000000001</v>
      </c>
      <c r="J1037" s="16">
        <v>0.82750000000000001</v>
      </c>
      <c r="K1037" s="16">
        <v>0.76350000000000007</v>
      </c>
      <c r="L1037" s="16">
        <v>0.75319999999999998</v>
      </c>
      <c r="M1037">
        <v>0.70169999999999999</v>
      </c>
    </row>
    <row r="1038" spans="1:13" x14ac:dyDescent="0.25">
      <c r="A1038" s="15" t="s">
        <v>1734</v>
      </c>
      <c r="B1038" s="15" t="s">
        <v>2236</v>
      </c>
      <c r="C1038" s="15" t="s">
        <v>403</v>
      </c>
      <c r="D1038" s="61">
        <v>0.97840000000000005</v>
      </c>
      <c r="E1038" s="15" t="s">
        <v>368</v>
      </c>
      <c r="F1038" s="15" t="s">
        <v>276</v>
      </c>
      <c r="G1038" s="61">
        <v>0.95590000000000008</v>
      </c>
      <c r="H1038" s="15">
        <v>0.96250000000000002</v>
      </c>
      <c r="I1038" s="16">
        <v>0.99029999999999996</v>
      </c>
      <c r="J1038" s="16">
        <v>0.97440000000000004</v>
      </c>
      <c r="K1038" s="16">
        <v>0.9708</v>
      </c>
      <c r="L1038" s="16">
        <v>0.9820000000000001</v>
      </c>
      <c r="M1038">
        <v>0.97209999999999996</v>
      </c>
    </row>
    <row r="1039" spans="1:13" x14ac:dyDescent="0.25">
      <c r="A1039" s="15" t="s">
        <v>1735</v>
      </c>
      <c r="B1039" s="15" t="s">
        <v>2212</v>
      </c>
      <c r="C1039" s="15" t="s">
        <v>387</v>
      </c>
      <c r="D1039" s="61">
        <v>0.84340000000000004</v>
      </c>
      <c r="E1039" s="15" t="s">
        <v>148</v>
      </c>
      <c r="F1039" s="15" t="s">
        <v>149</v>
      </c>
      <c r="G1039" s="61">
        <v>0.82280000000000009</v>
      </c>
      <c r="H1039" s="15">
        <v>0.83050000000000002</v>
      </c>
      <c r="I1039" s="16">
        <v>0.82569999999999999</v>
      </c>
      <c r="J1039" s="16">
        <v>0.86720000000000008</v>
      </c>
      <c r="K1039" s="16">
        <v>0.89590000000000003</v>
      </c>
      <c r="L1039" s="16">
        <v>0.8851</v>
      </c>
      <c r="M1039">
        <v>0.90369999999999995</v>
      </c>
    </row>
    <row r="1040" spans="1:13" x14ac:dyDescent="0.25">
      <c r="A1040" s="15" t="s">
        <v>1736</v>
      </c>
      <c r="B1040" s="15" t="s">
        <v>2308</v>
      </c>
      <c r="C1040" s="15" t="s">
        <v>456</v>
      </c>
      <c r="D1040" s="61">
        <v>0.95479999999999998</v>
      </c>
      <c r="E1040" s="15" t="s">
        <v>156</v>
      </c>
      <c r="F1040" s="15" t="s">
        <v>157</v>
      </c>
      <c r="G1040" s="61">
        <v>0.96350000000000002</v>
      </c>
      <c r="H1040" s="15">
        <v>0.95860000000000001</v>
      </c>
      <c r="I1040" s="16">
        <v>0.93940000000000001</v>
      </c>
      <c r="J1040" s="16">
        <v>0.94590000000000007</v>
      </c>
      <c r="K1040" s="16">
        <v>0.93820000000000003</v>
      </c>
      <c r="L1040" s="16">
        <v>0.93890000000000007</v>
      </c>
      <c r="M1040">
        <v>0.9325</v>
      </c>
    </row>
    <row r="1041" spans="1:13" x14ac:dyDescent="0.25">
      <c r="A1041" s="15" t="s">
        <v>1737</v>
      </c>
      <c r="B1041" s="15" t="s">
        <v>2023</v>
      </c>
      <c r="C1041" s="15" t="s">
        <v>2355</v>
      </c>
      <c r="D1041" s="61">
        <v>0.80249999999999999</v>
      </c>
      <c r="E1041" s="15" t="s">
        <v>174</v>
      </c>
      <c r="F1041" s="15" t="s">
        <v>175</v>
      </c>
      <c r="G1041" s="61">
        <v>0.79160000000000008</v>
      </c>
      <c r="H1041" s="15">
        <v>0.80459999999999998</v>
      </c>
      <c r="I1041" s="16">
        <v>0.81359999999999999</v>
      </c>
      <c r="J1041" s="16">
        <v>0.81470000000000009</v>
      </c>
      <c r="K1041" s="16">
        <v>0.78320000000000001</v>
      </c>
      <c r="L1041" s="16">
        <v>0.81410000000000005</v>
      </c>
      <c r="M1041">
        <v>0.81679999999999997</v>
      </c>
    </row>
    <row r="1042" spans="1:13" x14ac:dyDescent="0.25">
      <c r="A1042" s="14" t="s">
        <v>1738</v>
      </c>
      <c r="B1042" s="15" t="s">
        <v>2032</v>
      </c>
      <c r="C1042" s="15" t="s">
        <v>2356</v>
      </c>
      <c r="D1042" s="61">
        <v>0.98580000000000001</v>
      </c>
      <c r="E1042" s="15" t="s">
        <v>131</v>
      </c>
      <c r="F1042" s="15" t="s">
        <v>132</v>
      </c>
      <c r="G1042" s="61">
        <v>0.95830000000000004</v>
      </c>
      <c r="H1042" s="15">
        <v>0.97819999999999996</v>
      </c>
      <c r="I1042" s="16">
        <v>0.98070000000000002</v>
      </c>
      <c r="J1042" s="16">
        <v>0.99540000000000006</v>
      </c>
      <c r="K1042" s="16">
        <v>1.0105999999999999</v>
      </c>
      <c r="L1042" s="16">
        <v>1.0295000000000001</v>
      </c>
      <c r="M1042">
        <v>1.0149999999999999</v>
      </c>
    </row>
    <row r="1043" spans="1:13" x14ac:dyDescent="0.25">
      <c r="A1043" s="15" t="s">
        <v>1739</v>
      </c>
      <c r="B1043" s="15" t="s">
        <v>2058</v>
      </c>
      <c r="C1043" s="15" t="s">
        <v>243</v>
      </c>
      <c r="D1043" s="61">
        <v>0.90680000000000005</v>
      </c>
      <c r="E1043" s="15" t="s">
        <v>134</v>
      </c>
      <c r="F1043" s="15" t="s">
        <v>135</v>
      </c>
      <c r="G1043" s="61">
        <v>0.87930000000000008</v>
      </c>
      <c r="H1043" s="15">
        <v>0.86</v>
      </c>
      <c r="I1043" s="16">
        <v>0.86950000000000005</v>
      </c>
      <c r="J1043" s="16">
        <v>0.86970000000000003</v>
      </c>
      <c r="K1043" s="16">
        <v>0.88440000000000007</v>
      </c>
      <c r="L1043" s="16">
        <v>0.87530000000000008</v>
      </c>
      <c r="M1043">
        <v>0.86890000000000001</v>
      </c>
    </row>
    <row r="1044" spans="1:13" x14ac:dyDescent="0.25">
      <c r="A1044" s="15" t="s">
        <v>1740</v>
      </c>
      <c r="B1044" s="15" t="s">
        <v>2012</v>
      </c>
      <c r="C1044" s="15" t="s">
        <v>200</v>
      </c>
      <c r="D1044" s="61">
        <v>0.83650000000000002</v>
      </c>
      <c r="E1044" s="15" t="s">
        <v>145</v>
      </c>
      <c r="F1044" s="15" t="s">
        <v>146</v>
      </c>
      <c r="G1044" s="61">
        <v>0.82000000000000006</v>
      </c>
      <c r="H1044" s="15">
        <v>0.8276</v>
      </c>
      <c r="I1044" s="16">
        <v>0.85</v>
      </c>
      <c r="J1044" s="16">
        <v>0.86699999999999999</v>
      </c>
      <c r="K1044" s="16">
        <v>0.87530000000000008</v>
      </c>
      <c r="L1044" s="16">
        <v>0.8822000000000001</v>
      </c>
      <c r="M1044">
        <v>0.88600000000000001</v>
      </c>
    </row>
    <row r="1045" spans="1:13" x14ac:dyDescent="0.25">
      <c r="A1045" s="15" t="s">
        <v>1741</v>
      </c>
      <c r="B1045" s="15" t="s">
        <v>1977</v>
      </c>
      <c r="C1045" s="15" t="s">
        <v>155</v>
      </c>
      <c r="D1045" s="61">
        <v>1.0563</v>
      </c>
      <c r="E1045" s="15" t="s">
        <v>199</v>
      </c>
      <c r="F1045" s="15" t="s">
        <v>157</v>
      </c>
      <c r="G1045" s="61">
        <v>1.0647</v>
      </c>
      <c r="H1045" s="15">
        <v>1.0754999999999999</v>
      </c>
      <c r="I1045" s="16">
        <v>1.0959000000000001</v>
      </c>
      <c r="J1045" s="16">
        <v>1.1091</v>
      </c>
      <c r="K1045" s="16">
        <v>1.1356000000000002</v>
      </c>
      <c r="L1045" s="16">
        <v>1.1206</v>
      </c>
      <c r="M1045">
        <v>1.1294999999999999</v>
      </c>
    </row>
    <row r="1046" spans="1:13" x14ac:dyDescent="0.25">
      <c r="A1046" s="15" t="s">
        <v>1742</v>
      </c>
      <c r="B1046" s="15" t="s">
        <v>2121</v>
      </c>
      <c r="C1046" s="15" t="s">
        <v>308</v>
      </c>
      <c r="D1046" s="61">
        <v>0.82989999999999997</v>
      </c>
      <c r="E1046" s="15" t="s">
        <v>309</v>
      </c>
      <c r="F1046" s="15" t="s">
        <v>202</v>
      </c>
      <c r="G1046" s="61">
        <v>0.8095</v>
      </c>
      <c r="H1046" s="15">
        <v>0.84289999999999998</v>
      </c>
      <c r="I1046" s="16">
        <v>0.83509999999999995</v>
      </c>
      <c r="J1046" s="16">
        <v>0.82769999999999999</v>
      </c>
      <c r="K1046" s="16">
        <v>0.81220000000000003</v>
      </c>
      <c r="L1046" s="16">
        <v>0.82590000000000008</v>
      </c>
      <c r="M1046">
        <v>0.81479999999999997</v>
      </c>
    </row>
    <row r="1047" spans="1:13" x14ac:dyDescent="0.25">
      <c r="A1047" s="15" t="s">
        <v>1743</v>
      </c>
      <c r="B1047" s="15" t="s">
        <v>2309</v>
      </c>
      <c r="C1047" s="15" t="s">
        <v>457</v>
      </c>
      <c r="D1047" s="61">
        <v>0.97619999999999996</v>
      </c>
      <c r="E1047" s="15" t="s">
        <v>167</v>
      </c>
      <c r="F1047" s="15" t="s">
        <v>168</v>
      </c>
      <c r="G1047" s="61">
        <v>1.0113000000000001</v>
      </c>
      <c r="H1047" s="15">
        <v>1.0063</v>
      </c>
      <c r="I1047" s="16">
        <v>0.99180000000000001</v>
      </c>
      <c r="J1047" s="16">
        <v>1.0011000000000001</v>
      </c>
      <c r="K1047" s="16">
        <v>0.96060000000000001</v>
      </c>
      <c r="L1047" s="16">
        <v>0.96730000000000005</v>
      </c>
      <c r="M1047">
        <v>0.94440000000000002</v>
      </c>
    </row>
    <row r="1048" spans="1:13" x14ac:dyDescent="0.25">
      <c r="A1048" s="15" t="s">
        <v>1744</v>
      </c>
      <c r="B1048" s="15" t="s">
        <v>2106</v>
      </c>
      <c r="C1048" s="15" t="s">
        <v>294</v>
      </c>
      <c r="D1048" s="61">
        <v>1.1875</v>
      </c>
      <c r="E1048" s="15" t="s">
        <v>167</v>
      </c>
      <c r="F1048" s="15" t="s">
        <v>168</v>
      </c>
      <c r="G1048" s="61">
        <v>1.2475000000000001</v>
      </c>
      <c r="H1048" s="15">
        <v>1.2302</v>
      </c>
      <c r="I1048" s="16">
        <v>1.2332000000000001</v>
      </c>
      <c r="J1048" s="16">
        <v>1.2202</v>
      </c>
      <c r="K1048" s="16">
        <v>1.1921000000000002</v>
      </c>
      <c r="L1048" s="16">
        <v>1.2139</v>
      </c>
      <c r="M1048">
        <v>1.2064999999999999</v>
      </c>
    </row>
    <row r="1049" spans="1:13" x14ac:dyDescent="0.25">
      <c r="A1049" s="15" t="s">
        <v>1745</v>
      </c>
      <c r="B1049" s="15" t="s">
        <v>2077</v>
      </c>
      <c r="C1049" s="15" t="s">
        <v>263</v>
      </c>
      <c r="D1049" s="61">
        <v>0.93589999999999995</v>
      </c>
      <c r="E1049" s="15" t="s">
        <v>145</v>
      </c>
      <c r="F1049" s="15" t="s">
        <v>146</v>
      </c>
      <c r="G1049" s="61">
        <v>0.87820000000000009</v>
      </c>
      <c r="H1049" s="15">
        <v>0.86499999999999999</v>
      </c>
      <c r="I1049" s="16">
        <v>0.87209999999999999</v>
      </c>
      <c r="J1049" s="16">
        <v>0.88340000000000007</v>
      </c>
      <c r="K1049" s="16">
        <v>0.8841</v>
      </c>
      <c r="L1049" s="16">
        <v>0.88919999999999999</v>
      </c>
      <c r="M1049">
        <v>0.89600000000000002</v>
      </c>
    </row>
    <row r="1050" spans="1:13" x14ac:dyDescent="0.25">
      <c r="A1050" s="15" t="s">
        <v>1746</v>
      </c>
      <c r="B1050" s="15" t="s">
        <v>2310</v>
      </c>
      <c r="C1050" s="15" t="s">
        <v>458</v>
      </c>
      <c r="D1050" s="61">
        <v>0.9244</v>
      </c>
      <c r="E1050" s="15" t="s">
        <v>159</v>
      </c>
      <c r="F1050" s="15" t="s">
        <v>160</v>
      </c>
      <c r="G1050" s="61">
        <v>0.84840000000000004</v>
      </c>
      <c r="H1050" s="15">
        <v>0.83430000000000004</v>
      </c>
      <c r="I1050" s="16">
        <v>0.84160000000000001</v>
      </c>
      <c r="J1050" s="16">
        <v>0.8498</v>
      </c>
      <c r="K1050" s="16">
        <v>0.82780000000000009</v>
      </c>
      <c r="L1050" s="16">
        <v>0.83020000000000005</v>
      </c>
      <c r="M1050">
        <v>0.78839999999999999</v>
      </c>
    </row>
    <row r="1051" spans="1:13" x14ac:dyDescent="0.25">
      <c r="A1051" s="15" t="s">
        <v>1747</v>
      </c>
      <c r="B1051" s="15" t="s">
        <v>2311</v>
      </c>
      <c r="C1051" s="15" t="s">
        <v>2411</v>
      </c>
      <c r="D1051" s="61">
        <v>1.1412</v>
      </c>
      <c r="E1051" s="15" t="s">
        <v>167</v>
      </c>
      <c r="F1051" s="15" t="s">
        <v>168</v>
      </c>
      <c r="G1051" s="61" t="s">
        <v>2420</v>
      </c>
      <c r="H1051" s="15" t="e">
        <v>#N/A</v>
      </c>
      <c r="I1051" s="16" t="e">
        <v>#N/A</v>
      </c>
      <c r="J1051" s="16" t="e">
        <v>#N/A</v>
      </c>
      <c r="K1051" s="16" t="e">
        <v>#N/A</v>
      </c>
      <c r="L1051" s="16" t="e">
        <v>#N/A</v>
      </c>
      <c r="M1051" t="e">
        <v>#N/A</v>
      </c>
    </row>
    <row r="1052" spans="1:13" x14ac:dyDescent="0.25">
      <c r="A1052" s="15" t="s">
        <v>1748</v>
      </c>
      <c r="B1052" s="15" t="s">
        <v>2312</v>
      </c>
      <c r="C1052" s="15" t="s">
        <v>2412</v>
      </c>
      <c r="D1052" s="61">
        <v>0.87390000000000001</v>
      </c>
      <c r="E1052" s="15" t="s">
        <v>154</v>
      </c>
      <c r="F1052" s="15" t="s">
        <v>128</v>
      </c>
      <c r="G1052" s="61">
        <v>0.92180000000000006</v>
      </c>
      <c r="H1052" s="15">
        <v>0.90480000000000005</v>
      </c>
      <c r="I1052" s="16">
        <v>0.92200000000000004</v>
      </c>
      <c r="J1052" s="16">
        <v>0.92470000000000008</v>
      </c>
      <c r="K1052" s="16">
        <v>0.93300000000000005</v>
      </c>
      <c r="L1052" s="16">
        <v>0.92800000000000005</v>
      </c>
      <c r="M1052">
        <v>0.94910000000000005</v>
      </c>
    </row>
    <row r="1053" spans="1:13" x14ac:dyDescent="0.25">
      <c r="A1053" s="15" t="s">
        <v>1749</v>
      </c>
      <c r="B1053" s="15" t="s">
        <v>2271</v>
      </c>
      <c r="C1053" s="15" t="s">
        <v>2402</v>
      </c>
      <c r="D1053" s="61">
        <v>1.115</v>
      </c>
      <c r="E1053" s="15" t="s">
        <v>171</v>
      </c>
      <c r="F1053" s="15" t="s">
        <v>172</v>
      </c>
      <c r="G1053" s="61" t="s">
        <v>2420</v>
      </c>
      <c r="H1053" s="15" t="e">
        <v>#N/A</v>
      </c>
      <c r="I1053" s="16" t="e">
        <v>#N/A</v>
      </c>
      <c r="J1053" s="16" t="e">
        <v>#N/A</v>
      </c>
      <c r="K1053" s="16" t="e">
        <v>#N/A</v>
      </c>
      <c r="L1053" s="16" t="e">
        <v>#N/A</v>
      </c>
      <c r="M1053" t="e">
        <v>#N/A</v>
      </c>
    </row>
    <row r="1054" spans="1:13" x14ac:dyDescent="0.25">
      <c r="A1054" s="14" t="s">
        <v>1750</v>
      </c>
      <c r="B1054" s="15" t="s">
        <v>2313</v>
      </c>
      <c r="C1054" s="15" t="s">
        <v>2413</v>
      </c>
      <c r="D1054" s="61">
        <v>1.0847</v>
      </c>
      <c r="E1054" s="15" t="s">
        <v>342</v>
      </c>
      <c r="F1054" s="15" t="s">
        <v>343</v>
      </c>
      <c r="G1054" s="61">
        <v>1.1340000000000001</v>
      </c>
      <c r="H1054" s="15">
        <v>1.1274</v>
      </c>
      <c r="I1054" s="16">
        <v>1.1389</v>
      </c>
      <c r="J1054" s="16">
        <v>1.1617</v>
      </c>
      <c r="K1054" s="16">
        <v>1.1702000000000001</v>
      </c>
      <c r="L1054" s="16">
        <v>1.177</v>
      </c>
      <c r="M1054">
        <v>1.1852</v>
      </c>
    </row>
    <row r="1055" spans="1:13" x14ac:dyDescent="0.25">
      <c r="A1055" s="15" t="s">
        <v>1751</v>
      </c>
      <c r="B1055" s="15" t="s">
        <v>2314</v>
      </c>
      <c r="C1055" s="15" t="s">
        <v>2414</v>
      </c>
      <c r="D1055" s="61">
        <v>1.0305</v>
      </c>
      <c r="E1055" s="15" t="s">
        <v>342</v>
      </c>
      <c r="F1055" s="15" t="s">
        <v>343</v>
      </c>
      <c r="G1055" s="61">
        <v>1.0665</v>
      </c>
      <c r="H1055" s="15">
        <v>1.1082000000000001</v>
      </c>
      <c r="I1055" s="16">
        <v>1.0953999999999999</v>
      </c>
      <c r="J1055" s="16">
        <v>1.0992</v>
      </c>
      <c r="K1055" s="16">
        <v>1.1709000000000001</v>
      </c>
      <c r="L1055" s="16">
        <v>1.1818</v>
      </c>
      <c r="M1055">
        <v>1.2156</v>
      </c>
    </row>
    <row r="1056" spans="1:13" x14ac:dyDescent="0.25">
      <c r="A1056" s="15" t="s">
        <v>1752</v>
      </c>
      <c r="B1056" s="15" t="s">
        <v>1997</v>
      </c>
      <c r="C1056" s="15" t="s">
        <v>2348</v>
      </c>
      <c r="D1056" s="61">
        <v>1.0210999999999999</v>
      </c>
      <c r="E1056" s="15" t="s">
        <v>178</v>
      </c>
      <c r="F1056" s="15" t="s">
        <v>179</v>
      </c>
      <c r="G1056" s="61" t="s">
        <v>2420</v>
      </c>
      <c r="H1056" s="15" t="e">
        <v>#N/A</v>
      </c>
      <c r="I1056" s="16" t="e">
        <v>#N/A</v>
      </c>
      <c r="J1056" s="16" t="e">
        <v>#N/A</v>
      </c>
      <c r="K1056" s="16" t="e">
        <v>#N/A</v>
      </c>
      <c r="L1056" s="16" t="e">
        <v>#N/A</v>
      </c>
      <c r="M1056" t="e">
        <v>#N/A</v>
      </c>
    </row>
    <row r="1057" spans="1:13" x14ac:dyDescent="0.25">
      <c r="A1057" s="15" t="s">
        <v>1753</v>
      </c>
      <c r="B1057" s="15" t="s">
        <v>2315</v>
      </c>
      <c r="C1057" s="15" t="s">
        <v>459</v>
      </c>
      <c r="D1057" s="61">
        <v>0.86860000000000004</v>
      </c>
      <c r="E1057" s="15" t="s">
        <v>109</v>
      </c>
      <c r="F1057" s="15" t="s">
        <v>110</v>
      </c>
      <c r="G1057" s="61">
        <v>0.89260000000000006</v>
      </c>
      <c r="H1057" s="15">
        <v>0.89100000000000001</v>
      </c>
      <c r="I1057" s="16">
        <v>0.87360000000000004</v>
      </c>
      <c r="J1057" s="16">
        <v>0.86220000000000008</v>
      </c>
      <c r="K1057" s="16">
        <v>0.85610000000000008</v>
      </c>
      <c r="L1057" s="16">
        <v>0.85120000000000007</v>
      </c>
      <c r="M1057">
        <v>0.86780000000000002</v>
      </c>
    </row>
    <row r="1058" spans="1:13" x14ac:dyDescent="0.25">
      <c r="A1058" s="15" t="s">
        <v>1754</v>
      </c>
      <c r="B1058" s="15" t="s">
        <v>2058</v>
      </c>
      <c r="C1058" s="15" t="s">
        <v>243</v>
      </c>
      <c r="D1058" s="61">
        <v>0.90680000000000005</v>
      </c>
      <c r="E1058" s="15" t="s">
        <v>134</v>
      </c>
      <c r="F1058" s="15" t="s">
        <v>135</v>
      </c>
      <c r="G1058" s="61">
        <v>0.87930000000000008</v>
      </c>
      <c r="H1058" s="15">
        <v>0.86</v>
      </c>
      <c r="I1058" s="16">
        <v>0.86950000000000005</v>
      </c>
      <c r="J1058" s="16">
        <v>0.86970000000000003</v>
      </c>
      <c r="K1058" s="16">
        <v>0.88440000000000007</v>
      </c>
      <c r="L1058" s="16">
        <v>0.87530000000000008</v>
      </c>
      <c r="M1058">
        <v>0.86890000000000001</v>
      </c>
    </row>
    <row r="1059" spans="1:13" x14ac:dyDescent="0.25">
      <c r="A1059" s="15" t="s">
        <v>1755</v>
      </c>
      <c r="B1059" s="15" t="s">
        <v>2316</v>
      </c>
      <c r="C1059" s="15" t="s">
        <v>441</v>
      </c>
      <c r="D1059" s="61">
        <v>1.0771999999999999</v>
      </c>
      <c r="E1059" s="15" t="s">
        <v>167</v>
      </c>
      <c r="F1059" s="15" t="s">
        <v>168</v>
      </c>
      <c r="G1059" s="61">
        <v>1.0893000000000002</v>
      </c>
      <c r="H1059" s="15">
        <v>1.073</v>
      </c>
      <c r="I1059" s="16">
        <v>1.0975999999999999</v>
      </c>
      <c r="J1059" s="16">
        <v>1.1045</v>
      </c>
      <c r="K1059" s="16">
        <v>1.1109</v>
      </c>
      <c r="L1059" s="16">
        <v>1.1414</v>
      </c>
      <c r="M1059">
        <v>1.1373</v>
      </c>
    </row>
    <row r="1060" spans="1:13" x14ac:dyDescent="0.25">
      <c r="A1060" s="15" t="s">
        <v>1756</v>
      </c>
      <c r="B1060" s="15" t="s">
        <v>1964</v>
      </c>
      <c r="C1060" s="15" t="s">
        <v>2342</v>
      </c>
      <c r="D1060" s="61">
        <v>1.0310999999999999</v>
      </c>
      <c r="E1060" s="15" t="s">
        <v>121</v>
      </c>
      <c r="F1060" s="15" t="s">
        <v>122</v>
      </c>
      <c r="G1060" s="61" t="s">
        <v>2420</v>
      </c>
      <c r="H1060" s="15" t="e">
        <v>#N/A</v>
      </c>
      <c r="I1060" s="16" t="e">
        <v>#N/A</v>
      </c>
      <c r="J1060" s="16" t="e">
        <v>#N/A</v>
      </c>
      <c r="K1060" s="16" t="e">
        <v>#N/A</v>
      </c>
      <c r="L1060" s="16" t="e">
        <v>#N/A</v>
      </c>
      <c r="M1060" t="e">
        <v>#N/A</v>
      </c>
    </row>
    <row r="1061" spans="1:13" x14ac:dyDescent="0.25">
      <c r="A1061" s="15" t="s">
        <v>1757</v>
      </c>
      <c r="B1061" s="15" t="s">
        <v>2216</v>
      </c>
      <c r="C1061" s="15" t="s">
        <v>391</v>
      </c>
      <c r="D1061" s="61">
        <v>0.81789999999999996</v>
      </c>
      <c r="E1061" s="15" t="s">
        <v>96</v>
      </c>
      <c r="F1061" s="15" t="s">
        <v>97</v>
      </c>
      <c r="G1061" s="61">
        <v>0.81859999999999999</v>
      </c>
      <c r="H1061" s="15">
        <v>0.81</v>
      </c>
      <c r="I1061" s="16">
        <v>0.83</v>
      </c>
      <c r="J1061" s="16">
        <v>0.8357</v>
      </c>
      <c r="K1061" s="16">
        <v>0.82010000000000005</v>
      </c>
      <c r="L1061" s="16">
        <v>0.83240000000000003</v>
      </c>
      <c r="M1061">
        <v>0.82820000000000005</v>
      </c>
    </row>
    <row r="1062" spans="1:13" x14ac:dyDescent="0.25">
      <c r="A1062" s="15" t="s">
        <v>1758</v>
      </c>
      <c r="B1062" s="15" t="s">
        <v>2216</v>
      </c>
      <c r="C1062" s="15" t="s">
        <v>391</v>
      </c>
      <c r="D1062" s="61">
        <v>0.81789999999999996</v>
      </c>
      <c r="E1062" s="15" t="s">
        <v>96</v>
      </c>
      <c r="F1062" s="15" t="s">
        <v>97</v>
      </c>
      <c r="G1062" s="61">
        <v>0.81859999999999999</v>
      </c>
      <c r="H1062" s="15">
        <v>0.81</v>
      </c>
      <c r="I1062" s="16">
        <v>0.83</v>
      </c>
      <c r="J1062" s="16">
        <v>0.8357</v>
      </c>
      <c r="K1062" s="16">
        <v>0.82010000000000005</v>
      </c>
      <c r="L1062" s="16">
        <v>0.83240000000000003</v>
      </c>
      <c r="M1062">
        <v>0.82820000000000005</v>
      </c>
    </row>
    <row r="1063" spans="1:13" x14ac:dyDescent="0.25">
      <c r="A1063" s="15" t="s">
        <v>1759</v>
      </c>
      <c r="B1063" s="15" t="s">
        <v>2028</v>
      </c>
      <c r="C1063" s="15" t="s">
        <v>218</v>
      </c>
      <c r="D1063" s="61">
        <v>0.95620000000000005</v>
      </c>
      <c r="E1063" s="15" t="s">
        <v>192</v>
      </c>
      <c r="F1063" s="15" t="s">
        <v>149</v>
      </c>
      <c r="G1063" s="61">
        <v>0.94520000000000004</v>
      </c>
      <c r="H1063" s="15">
        <v>0.95169999999999999</v>
      </c>
      <c r="I1063" s="16">
        <v>0.95830000000000004</v>
      </c>
      <c r="J1063" s="16">
        <v>0.93170000000000008</v>
      </c>
      <c r="K1063" s="16">
        <v>0.93890000000000007</v>
      </c>
      <c r="L1063" s="16">
        <v>0.92720000000000002</v>
      </c>
      <c r="M1063">
        <v>0.92269999999999996</v>
      </c>
    </row>
    <row r="1064" spans="1:13" x14ac:dyDescent="0.25">
      <c r="A1064" s="15" t="s">
        <v>1760</v>
      </c>
      <c r="B1064" s="15" t="s">
        <v>2023</v>
      </c>
      <c r="C1064" s="15" t="s">
        <v>2355</v>
      </c>
      <c r="D1064" s="61">
        <v>0.80249999999999999</v>
      </c>
      <c r="E1064" s="15" t="s">
        <v>174</v>
      </c>
      <c r="F1064" s="15" t="s">
        <v>175</v>
      </c>
      <c r="G1064" s="61">
        <v>0.79160000000000008</v>
      </c>
      <c r="H1064" s="15">
        <v>0.80459999999999998</v>
      </c>
      <c r="I1064" s="16">
        <v>0.81359999999999999</v>
      </c>
      <c r="J1064" s="16">
        <v>0.81470000000000009</v>
      </c>
      <c r="K1064" s="16">
        <v>0.78320000000000001</v>
      </c>
      <c r="L1064" s="16">
        <v>0.81410000000000005</v>
      </c>
      <c r="M1064">
        <v>0.81679999999999997</v>
      </c>
    </row>
    <row r="1065" spans="1:13" x14ac:dyDescent="0.25">
      <c r="A1065" s="15" t="s">
        <v>1761</v>
      </c>
      <c r="B1065" s="15" t="s">
        <v>2028</v>
      </c>
      <c r="C1065" s="15" t="s">
        <v>218</v>
      </c>
      <c r="D1065" s="61">
        <v>0.95620000000000005</v>
      </c>
      <c r="E1065" s="15" t="s">
        <v>124</v>
      </c>
      <c r="F1065" s="15" t="s">
        <v>125</v>
      </c>
      <c r="G1065" s="61">
        <v>0.94520000000000004</v>
      </c>
      <c r="H1065" s="15">
        <v>0.95169999999999999</v>
      </c>
      <c r="I1065" s="16">
        <v>0.95830000000000004</v>
      </c>
      <c r="J1065" s="16">
        <v>0.93170000000000008</v>
      </c>
      <c r="K1065" s="16">
        <v>0.93890000000000007</v>
      </c>
      <c r="L1065" s="16">
        <v>0.92720000000000002</v>
      </c>
      <c r="M1065">
        <v>0.92269999999999996</v>
      </c>
    </row>
    <row r="1066" spans="1:13" x14ac:dyDescent="0.25">
      <c r="A1066" s="15" t="s">
        <v>1762</v>
      </c>
      <c r="B1066" s="15" t="s">
        <v>2239</v>
      </c>
      <c r="C1066" s="15" t="s">
        <v>405</v>
      </c>
      <c r="D1066" s="61">
        <v>0.90839999999999999</v>
      </c>
      <c r="E1066" s="15" t="s">
        <v>185</v>
      </c>
      <c r="F1066" s="15" t="s">
        <v>186</v>
      </c>
      <c r="G1066" s="61">
        <v>0.90080000000000005</v>
      </c>
      <c r="H1066" s="15">
        <v>0.89870000000000005</v>
      </c>
      <c r="I1066" s="16">
        <v>0.91010000000000002</v>
      </c>
      <c r="J1066" s="16">
        <v>0.93680000000000008</v>
      </c>
      <c r="K1066" s="16">
        <v>0.94700000000000006</v>
      </c>
      <c r="L1066" s="16">
        <v>0.9457000000000001</v>
      </c>
      <c r="M1066">
        <v>0.9456</v>
      </c>
    </row>
    <row r="1067" spans="1:13" x14ac:dyDescent="0.25">
      <c r="A1067" s="15" t="s">
        <v>1763</v>
      </c>
      <c r="B1067" s="15" t="s">
        <v>1977</v>
      </c>
      <c r="C1067" s="15" t="s">
        <v>155</v>
      </c>
      <c r="D1067" s="61">
        <v>1.0563</v>
      </c>
      <c r="E1067" s="15" t="s">
        <v>156</v>
      </c>
      <c r="F1067" s="15" t="s">
        <v>157</v>
      </c>
      <c r="G1067" s="61">
        <v>1.0647</v>
      </c>
      <c r="H1067" s="15">
        <v>1.0754999999999999</v>
      </c>
      <c r="I1067" s="16">
        <v>1.0959000000000001</v>
      </c>
      <c r="J1067" s="16">
        <v>1.1091</v>
      </c>
      <c r="K1067" s="16">
        <v>1.1356000000000002</v>
      </c>
      <c r="L1067" s="16">
        <v>1.1206</v>
      </c>
      <c r="M1067">
        <v>1.1294999999999999</v>
      </c>
    </row>
    <row r="1068" spans="1:13" x14ac:dyDescent="0.25">
      <c r="A1068" s="15" t="s">
        <v>1764</v>
      </c>
      <c r="B1068" s="15" t="s">
        <v>1984</v>
      </c>
      <c r="C1068" s="15" t="s">
        <v>165</v>
      </c>
      <c r="D1068" s="61">
        <v>0.83750000000000002</v>
      </c>
      <c r="E1068" s="15" t="s">
        <v>96</v>
      </c>
      <c r="F1068" s="15" t="s">
        <v>97</v>
      </c>
      <c r="G1068" s="61">
        <v>0.81620000000000004</v>
      </c>
      <c r="H1068" s="15">
        <v>0.78800000000000003</v>
      </c>
      <c r="I1068" s="16">
        <v>0.79169999999999996</v>
      </c>
      <c r="J1068" s="16">
        <v>0.79880000000000007</v>
      </c>
      <c r="K1068" s="16">
        <v>0.79880000000000007</v>
      </c>
      <c r="L1068" s="16">
        <v>0.79610000000000003</v>
      </c>
      <c r="M1068">
        <v>0.76780000000000004</v>
      </c>
    </row>
    <row r="1069" spans="1:13" x14ac:dyDescent="0.25">
      <c r="A1069" s="15" t="s">
        <v>1765</v>
      </c>
      <c r="B1069" s="15" t="s">
        <v>2216</v>
      </c>
      <c r="C1069" s="15" t="s">
        <v>391</v>
      </c>
      <c r="D1069" s="61">
        <v>0.81789999999999996</v>
      </c>
      <c r="E1069" s="15" t="s">
        <v>96</v>
      </c>
      <c r="F1069" s="15" t="s">
        <v>97</v>
      </c>
      <c r="G1069" s="61">
        <v>0.81859999999999999</v>
      </c>
      <c r="H1069" s="15">
        <v>0.81</v>
      </c>
      <c r="I1069" s="16">
        <v>0.83</v>
      </c>
      <c r="J1069" s="16">
        <v>0.8357</v>
      </c>
      <c r="K1069" s="16">
        <v>0.82010000000000005</v>
      </c>
      <c r="L1069" s="16">
        <v>0.83240000000000003</v>
      </c>
      <c r="M1069">
        <v>0.82820000000000005</v>
      </c>
    </row>
    <row r="1070" spans="1:13" x14ac:dyDescent="0.25">
      <c r="A1070" s="15" t="s">
        <v>1766</v>
      </c>
      <c r="B1070" s="15" t="s">
        <v>2216</v>
      </c>
      <c r="C1070" s="15" t="s">
        <v>391</v>
      </c>
      <c r="D1070" s="61">
        <v>0.81789999999999996</v>
      </c>
      <c r="E1070" s="15" t="s">
        <v>96</v>
      </c>
      <c r="F1070" s="15" t="s">
        <v>97</v>
      </c>
      <c r="G1070" s="61">
        <v>0.81859999999999999</v>
      </c>
      <c r="H1070" s="15">
        <v>0.81</v>
      </c>
      <c r="I1070" s="16">
        <v>0.83</v>
      </c>
      <c r="J1070" s="16">
        <v>0.8357</v>
      </c>
      <c r="K1070" s="16">
        <v>0.82010000000000005</v>
      </c>
      <c r="L1070" s="16">
        <v>0.83240000000000003</v>
      </c>
      <c r="M1070">
        <v>0.82820000000000005</v>
      </c>
    </row>
    <row r="1071" spans="1:13" x14ac:dyDescent="0.25">
      <c r="A1071" s="15" t="s">
        <v>1767</v>
      </c>
      <c r="B1071" s="15" t="s">
        <v>1992</v>
      </c>
      <c r="C1071" s="15" t="s">
        <v>176</v>
      </c>
      <c r="D1071" s="61">
        <v>0.87390000000000001</v>
      </c>
      <c r="E1071" s="15" t="s">
        <v>112</v>
      </c>
      <c r="F1071" s="15" t="s">
        <v>113</v>
      </c>
      <c r="G1071" s="61">
        <v>0.85910000000000009</v>
      </c>
      <c r="H1071" s="15">
        <v>0.8357</v>
      </c>
      <c r="I1071" s="16">
        <v>0.83899999999999997</v>
      </c>
      <c r="J1071" s="16">
        <v>0.86570000000000003</v>
      </c>
      <c r="K1071" s="16">
        <v>0.87030000000000007</v>
      </c>
      <c r="L1071" s="16">
        <v>0.90340000000000009</v>
      </c>
      <c r="M1071">
        <v>0.89570000000000005</v>
      </c>
    </row>
    <row r="1072" spans="1:13" x14ac:dyDescent="0.25">
      <c r="A1072" s="15" t="s">
        <v>1768</v>
      </c>
      <c r="B1072" s="15" t="s">
        <v>2086</v>
      </c>
      <c r="C1072" s="15" t="s">
        <v>275</v>
      </c>
      <c r="D1072" s="61">
        <v>1</v>
      </c>
      <c r="E1072" s="15" t="s">
        <v>131</v>
      </c>
      <c r="F1072" s="15" t="s">
        <v>132</v>
      </c>
      <c r="G1072" s="61">
        <v>0.9395</v>
      </c>
      <c r="H1072" s="15">
        <v>0.9768</v>
      </c>
      <c r="I1072" s="16">
        <v>0.99050000000000005</v>
      </c>
      <c r="J1072" s="16">
        <v>0.96750000000000003</v>
      </c>
      <c r="K1072" s="16">
        <v>0.92690000000000006</v>
      </c>
      <c r="L1072" s="16">
        <v>0.89590000000000003</v>
      </c>
      <c r="M1072">
        <v>0.91849999999999998</v>
      </c>
    </row>
    <row r="1073" spans="1:13" x14ac:dyDescent="0.25">
      <c r="A1073" s="15" t="s">
        <v>1769</v>
      </c>
      <c r="B1073" s="15" t="s">
        <v>2028</v>
      </c>
      <c r="C1073" s="15" t="s">
        <v>218</v>
      </c>
      <c r="D1073" s="61">
        <v>0.95620000000000005</v>
      </c>
      <c r="E1073" s="15" t="s">
        <v>192</v>
      </c>
      <c r="F1073" s="15" t="s">
        <v>149</v>
      </c>
      <c r="G1073" s="61">
        <v>0.94520000000000004</v>
      </c>
      <c r="H1073" s="15">
        <v>0.95169999999999999</v>
      </c>
      <c r="I1073" s="16">
        <v>0.95830000000000004</v>
      </c>
      <c r="J1073" s="16">
        <v>0.93170000000000008</v>
      </c>
      <c r="K1073" s="16">
        <v>0.93890000000000007</v>
      </c>
      <c r="L1073" s="16">
        <v>0.92720000000000002</v>
      </c>
      <c r="M1073">
        <v>0.92269999999999996</v>
      </c>
    </row>
    <row r="1074" spans="1:13" x14ac:dyDescent="0.25">
      <c r="A1074" s="15" t="s">
        <v>1770</v>
      </c>
      <c r="B1074" s="15" t="s">
        <v>2081</v>
      </c>
      <c r="C1074" s="15" t="s">
        <v>268</v>
      </c>
      <c r="D1074" s="61">
        <v>0.9657</v>
      </c>
      <c r="E1074" s="15" t="s">
        <v>199</v>
      </c>
      <c r="F1074" s="15" t="s">
        <v>157</v>
      </c>
      <c r="G1074" s="61">
        <v>0.9748</v>
      </c>
      <c r="H1074" s="15">
        <v>0.97640000000000005</v>
      </c>
      <c r="I1074" s="16">
        <v>0.9748</v>
      </c>
      <c r="J1074" s="16">
        <v>0.97150000000000003</v>
      </c>
      <c r="K1074" s="16">
        <v>0.96830000000000005</v>
      </c>
      <c r="L1074" s="16">
        <v>0.96870000000000001</v>
      </c>
      <c r="M1074">
        <v>1.0198</v>
      </c>
    </row>
    <row r="1075" spans="1:13" x14ac:dyDescent="0.25">
      <c r="A1075" s="15" t="s">
        <v>1771</v>
      </c>
      <c r="B1075" s="15" t="s">
        <v>2028</v>
      </c>
      <c r="C1075" s="15" t="s">
        <v>218</v>
      </c>
      <c r="D1075" s="61">
        <v>0.95620000000000005</v>
      </c>
      <c r="E1075" s="15" t="s">
        <v>192</v>
      </c>
      <c r="F1075" s="15" t="s">
        <v>149</v>
      </c>
      <c r="G1075" s="61">
        <v>0.94520000000000004</v>
      </c>
      <c r="H1075" s="15">
        <v>0.95169999999999999</v>
      </c>
      <c r="I1075" s="16">
        <v>0.95830000000000004</v>
      </c>
      <c r="J1075" s="16">
        <v>0.93170000000000008</v>
      </c>
      <c r="K1075" s="16">
        <v>0.93890000000000007</v>
      </c>
      <c r="L1075" s="16">
        <v>0.92720000000000002</v>
      </c>
      <c r="M1075">
        <v>0.92269999999999996</v>
      </c>
    </row>
    <row r="1076" spans="1:13" x14ac:dyDescent="0.25">
      <c r="A1076" s="15" t="s">
        <v>1772</v>
      </c>
      <c r="B1076" s="15" t="s">
        <v>2262</v>
      </c>
      <c r="C1076" s="15" t="s">
        <v>421</v>
      </c>
      <c r="D1076" s="61">
        <v>0.91300000000000003</v>
      </c>
      <c r="E1076" s="15" t="s">
        <v>112</v>
      </c>
      <c r="F1076" s="15" t="s">
        <v>113</v>
      </c>
      <c r="G1076" s="61">
        <v>0.85730000000000006</v>
      </c>
      <c r="H1076" s="15">
        <v>0.90539999999999998</v>
      </c>
      <c r="I1076" s="16">
        <v>0.89570000000000005</v>
      </c>
      <c r="J1076" s="16">
        <v>0.89790000000000003</v>
      </c>
      <c r="K1076" s="16">
        <v>0.90680000000000005</v>
      </c>
      <c r="L1076" s="16">
        <v>0.89750000000000008</v>
      </c>
      <c r="M1076">
        <v>0.91490000000000005</v>
      </c>
    </row>
    <row r="1077" spans="1:13" x14ac:dyDescent="0.25">
      <c r="A1077" s="15" t="s">
        <v>1773</v>
      </c>
      <c r="B1077" s="15" t="s">
        <v>1951</v>
      </c>
      <c r="C1077" s="15" t="s">
        <v>95</v>
      </c>
      <c r="D1077" s="61">
        <v>0.77470000000000006</v>
      </c>
      <c r="E1077" s="15" t="s">
        <v>96</v>
      </c>
      <c r="F1077" s="15" t="s">
        <v>97</v>
      </c>
      <c r="G1077" s="61">
        <v>0.76660000000000006</v>
      </c>
      <c r="H1077" s="15">
        <v>0.77759999999999996</v>
      </c>
      <c r="I1077" s="16">
        <v>0.77410000000000001</v>
      </c>
      <c r="J1077" s="16">
        <v>0.76700000000000002</v>
      </c>
      <c r="K1077" s="16">
        <v>0.78339999999999999</v>
      </c>
      <c r="L1077" s="16">
        <v>0.79039999999999999</v>
      </c>
      <c r="M1077">
        <v>0.77739999999999998</v>
      </c>
    </row>
    <row r="1078" spans="1:13" x14ac:dyDescent="0.25">
      <c r="A1078" s="15" t="s">
        <v>1774</v>
      </c>
      <c r="B1078" s="15" t="s">
        <v>2072</v>
      </c>
      <c r="C1078" s="15" t="s">
        <v>2359</v>
      </c>
      <c r="D1078" s="61">
        <v>0.92310000000000003</v>
      </c>
      <c r="E1078" s="15" t="s">
        <v>154</v>
      </c>
      <c r="F1078" s="15" t="s">
        <v>128</v>
      </c>
      <c r="G1078" s="61" t="s">
        <v>2420</v>
      </c>
      <c r="H1078" s="15" t="e">
        <v>#N/A</v>
      </c>
      <c r="I1078" s="16" t="e">
        <v>#N/A</v>
      </c>
      <c r="J1078" s="16" t="e">
        <v>#N/A</v>
      </c>
      <c r="K1078" s="16" t="e">
        <v>#N/A</v>
      </c>
      <c r="L1078" s="16" t="e">
        <v>#N/A</v>
      </c>
      <c r="M1078" t="e">
        <v>#N/A</v>
      </c>
    </row>
    <row r="1079" spans="1:13" x14ac:dyDescent="0.25">
      <c r="A1079" s="15" t="s">
        <v>1775</v>
      </c>
      <c r="B1079" s="15" t="s">
        <v>2317</v>
      </c>
      <c r="C1079" s="15" t="s">
        <v>2415</v>
      </c>
      <c r="D1079" s="61">
        <v>0.83279999999999998</v>
      </c>
      <c r="E1079" s="15" t="s">
        <v>96</v>
      </c>
      <c r="F1079" s="15" t="s">
        <v>97</v>
      </c>
      <c r="G1079" s="61" t="s">
        <v>2420</v>
      </c>
      <c r="H1079" s="15" t="e">
        <v>#N/A</v>
      </c>
      <c r="I1079" s="16" t="e">
        <v>#N/A</v>
      </c>
      <c r="J1079" s="16" t="e">
        <v>#N/A</v>
      </c>
      <c r="K1079" s="16" t="e">
        <v>#N/A</v>
      </c>
      <c r="L1079" s="16" t="e">
        <v>#N/A</v>
      </c>
      <c r="M1079" t="e">
        <v>#N/A</v>
      </c>
    </row>
    <row r="1080" spans="1:13" x14ac:dyDescent="0.25">
      <c r="A1080" s="15" t="s">
        <v>1776</v>
      </c>
      <c r="B1080" s="15" t="s">
        <v>1964</v>
      </c>
      <c r="C1080" s="15" t="s">
        <v>2342</v>
      </c>
      <c r="D1080" s="61">
        <v>1.0310999999999999</v>
      </c>
      <c r="E1080" s="15" t="s">
        <v>121</v>
      </c>
      <c r="F1080" s="15" t="s">
        <v>122</v>
      </c>
      <c r="G1080" s="61" t="s">
        <v>2420</v>
      </c>
      <c r="H1080" s="15" t="e">
        <v>#N/A</v>
      </c>
      <c r="I1080" s="16" t="e">
        <v>#N/A</v>
      </c>
      <c r="J1080" s="16" t="e">
        <v>#N/A</v>
      </c>
      <c r="K1080" s="16" t="e">
        <v>#N/A</v>
      </c>
      <c r="L1080" s="16" t="e">
        <v>#N/A</v>
      </c>
      <c r="M1080" t="e">
        <v>#N/A</v>
      </c>
    </row>
    <row r="1081" spans="1:13" x14ac:dyDescent="0.25">
      <c r="A1081" s="15" t="s">
        <v>1777</v>
      </c>
      <c r="B1081" s="15" t="s">
        <v>2261</v>
      </c>
      <c r="C1081" s="15" t="s">
        <v>420</v>
      </c>
      <c r="D1081" s="61">
        <v>0.81969999999999998</v>
      </c>
      <c r="E1081" s="15" t="s">
        <v>124</v>
      </c>
      <c r="F1081" s="15" t="s">
        <v>125</v>
      </c>
      <c r="G1081" s="61">
        <v>0.82710000000000006</v>
      </c>
      <c r="H1081" s="15">
        <v>0.85160000000000002</v>
      </c>
      <c r="I1081" s="16">
        <v>0.84570000000000001</v>
      </c>
      <c r="J1081" s="16">
        <v>0.86440000000000006</v>
      </c>
      <c r="K1081" s="16" t="s">
        <v>635</v>
      </c>
      <c r="L1081" s="16" t="s">
        <v>635</v>
      </c>
      <c r="M1081" t="s">
        <v>635</v>
      </c>
    </row>
    <row r="1082" spans="1:13" x14ac:dyDescent="0.25">
      <c r="A1082" s="15" t="s">
        <v>1778</v>
      </c>
      <c r="B1082" s="15" t="s">
        <v>2082</v>
      </c>
      <c r="C1082" s="15" t="s">
        <v>269</v>
      </c>
      <c r="D1082" s="61">
        <v>0.77159999999999995</v>
      </c>
      <c r="E1082" s="15" t="s">
        <v>137</v>
      </c>
      <c r="F1082" s="15" t="s">
        <v>138</v>
      </c>
      <c r="G1082" s="61">
        <v>0.74540000000000006</v>
      </c>
      <c r="H1082" s="15">
        <v>0.79949999999999999</v>
      </c>
      <c r="I1082" s="16">
        <v>0.79990000000000006</v>
      </c>
      <c r="J1082" s="16">
        <v>0.81969999999999998</v>
      </c>
      <c r="K1082" s="16">
        <v>0.82030000000000003</v>
      </c>
      <c r="L1082" s="16">
        <v>0.80600000000000005</v>
      </c>
      <c r="M1082">
        <v>0.82950000000000002</v>
      </c>
    </row>
    <row r="1083" spans="1:13" x14ac:dyDescent="0.25">
      <c r="A1083" s="15" t="s">
        <v>1779</v>
      </c>
      <c r="B1083" s="15" t="s">
        <v>1989</v>
      </c>
      <c r="C1083" s="15" t="s">
        <v>2345</v>
      </c>
      <c r="D1083" s="61">
        <v>0.86519999999999997</v>
      </c>
      <c r="E1083" s="15" t="s">
        <v>121</v>
      </c>
      <c r="F1083" s="15" t="s">
        <v>122</v>
      </c>
      <c r="G1083" s="61">
        <v>0.89090000000000003</v>
      </c>
      <c r="H1083" s="15">
        <v>0.9879</v>
      </c>
      <c r="I1083" s="16">
        <v>0.96409999999999996</v>
      </c>
      <c r="J1083" s="16">
        <v>0.94120000000000004</v>
      </c>
      <c r="K1083" s="16">
        <v>0.89090000000000003</v>
      </c>
      <c r="L1083" s="16">
        <v>0.93390000000000006</v>
      </c>
      <c r="M1083">
        <v>0.86</v>
      </c>
    </row>
    <row r="1084" spans="1:13" x14ac:dyDescent="0.25">
      <c r="A1084" s="15" t="s">
        <v>1780</v>
      </c>
      <c r="B1084" s="15" t="s">
        <v>2011</v>
      </c>
      <c r="C1084" s="15" t="s">
        <v>198</v>
      </c>
      <c r="D1084" s="61">
        <v>0.97060000000000002</v>
      </c>
      <c r="E1084" s="15" t="s">
        <v>199</v>
      </c>
      <c r="F1084" s="15" t="s">
        <v>157</v>
      </c>
      <c r="G1084" s="61">
        <v>0.95340000000000003</v>
      </c>
      <c r="H1084" s="15">
        <v>0.92700000000000005</v>
      </c>
      <c r="I1084" s="16">
        <v>0.9153</v>
      </c>
      <c r="J1084" s="16">
        <v>0.97789999999999999</v>
      </c>
      <c r="K1084" s="16">
        <v>0.94890000000000008</v>
      </c>
      <c r="L1084" s="16">
        <v>0.96260000000000001</v>
      </c>
      <c r="M1084">
        <v>0.98629999999999995</v>
      </c>
    </row>
    <row r="1085" spans="1:13" x14ac:dyDescent="0.25">
      <c r="A1085" s="15" t="s">
        <v>1781</v>
      </c>
      <c r="B1085" s="15" t="s">
        <v>2316</v>
      </c>
      <c r="C1085" s="15" t="s">
        <v>441</v>
      </c>
      <c r="D1085" s="61">
        <v>1.0771999999999999</v>
      </c>
      <c r="E1085" s="15" t="s">
        <v>167</v>
      </c>
      <c r="F1085" s="15" t="s">
        <v>168</v>
      </c>
      <c r="G1085" s="61">
        <v>1.0893000000000002</v>
      </c>
      <c r="H1085" s="15">
        <v>1.073</v>
      </c>
      <c r="I1085" s="16">
        <v>1.0975999999999999</v>
      </c>
      <c r="J1085" s="16">
        <v>1.1045</v>
      </c>
      <c r="K1085" s="16">
        <v>1.1109</v>
      </c>
      <c r="L1085" s="16">
        <v>1.1414</v>
      </c>
      <c r="M1085">
        <v>1.1373</v>
      </c>
    </row>
    <row r="1086" spans="1:13" x14ac:dyDescent="0.25">
      <c r="A1086" s="15" t="s">
        <v>1782</v>
      </c>
      <c r="B1086" s="15" t="s">
        <v>2096</v>
      </c>
      <c r="C1086" s="15" t="s">
        <v>284</v>
      </c>
      <c r="D1086" s="61">
        <v>0.8206</v>
      </c>
      <c r="E1086" s="15" t="s">
        <v>178</v>
      </c>
      <c r="F1086" s="15" t="s">
        <v>179</v>
      </c>
      <c r="G1086" s="61">
        <v>0.78490000000000004</v>
      </c>
      <c r="H1086" s="15">
        <v>0.80500000000000005</v>
      </c>
      <c r="I1086" s="16">
        <v>0.77900000000000003</v>
      </c>
      <c r="J1086" s="16">
        <v>0.78660000000000008</v>
      </c>
      <c r="K1086" s="16">
        <v>0.79070000000000007</v>
      </c>
      <c r="L1086" s="16">
        <v>0.78960000000000008</v>
      </c>
      <c r="M1086">
        <v>0.80720000000000003</v>
      </c>
    </row>
    <row r="1087" spans="1:13" x14ac:dyDescent="0.25">
      <c r="A1087" s="15" t="s">
        <v>1783</v>
      </c>
      <c r="B1087" s="15" t="s">
        <v>2103</v>
      </c>
      <c r="C1087" s="15" t="s">
        <v>291</v>
      </c>
      <c r="D1087" s="61">
        <v>0.746</v>
      </c>
      <c r="E1087" s="15" t="s">
        <v>145</v>
      </c>
      <c r="F1087" s="15" t="s">
        <v>146</v>
      </c>
      <c r="G1087" s="61">
        <v>0.71660000000000001</v>
      </c>
      <c r="H1087" s="15">
        <v>0.74139999999999995</v>
      </c>
      <c r="I1087" s="16">
        <v>0.7399</v>
      </c>
      <c r="J1087" s="16">
        <v>0.748</v>
      </c>
      <c r="K1087" s="16">
        <v>0.75180000000000002</v>
      </c>
      <c r="L1087" s="16">
        <v>0.72560000000000002</v>
      </c>
      <c r="M1087">
        <v>0.76749999999999996</v>
      </c>
    </row>
    <row r="1088" spans="1:13" x14ac:dyDescent="0.25">
      <c r="A1088" s="14" t="s">
        <v>1784</v>
      </c>
      <c r="B1088" s="15" t="s">
        <v>2079</v>
      </c>
      <c r="C1088" s="15" t="s">
        <v>264</v>
      </c>
      <c r="D1088" s="61">
        <v>0.92679999999999996</v>
      </c>
      <c r="E1088" s="15" t="s">
        <v>265</v>
      </c>
      <c r="F1088" s="15" t="s">
        <v>266</v>
      </c>
      <c r="G1088" s="61">
        <v>0.8992</v>
      </c>
      <c r="H1088" s="15">
        <v>0.88429999999999997</v>
      </c>
      <c r="I1088" s="16">
        <v>0.9536</v>
      </c>
      <c r="J1088" s="16">
        <v>0.92870000000000008</v>
      </c>
      <c r="K1088" s="16">
        <v>0.9224</v>
      </c>
      <c r="L1088" s="16">
        <v>0.89960000000000007</v>
      </c>
      <c r="M1088">
        <v>0.88</v>
      </c>
    </row>
    <row r="1089" spans="1:13" x14ac:dyDescent="0.25">
      <c r="A1089" s="15" t="s">
        <v>1785</v>
      </c>
      <c r="B1089" s="15" t="s">
        <v>2135</v>
      </c>
      <c r="C1089" s="15" t="s">
        <v>322</v>
      </c>
      <c r="D1089" s="61">
        <v>0.95709999999999995</v>
      </c>
      <c r="E1089" s="15" t="s">
        <v>115</v>
      </c>
      <c r="F1089" s="15" t="s">
        <v>116</v>
      </c>
      <c r="G1089" s="61">
        <v>0.95710000000000006</v>
      </c>
      <c r="H1089" s="15">
        <v>0.92989999999999995</v>
      </c>
      <c r="I1089" s="16">
        <v>0.91900000000000004</v>
      </c>
      <c r="J1089" s="16">
        <v>0.92490000000000006</v>
      </c>
      <c r="K1089" s="16">
        <v>0.91239999999999999</v>
      </c>
      <c r="L1089" s="16">
        <v>0.90010000000000001</v>
      </c>
      <c r="M1089">
        <v>0.87390000000000001</v>
      </c>
    </row>
    <row r="1090" spans="1:13" x14ac:dyDescent="0.25">
      <c r="A1090" s="15" t="s">
        <v>1786</v>
      </c>
      <c r="B1090" s="15" t="s">
        <v>2195</v>
      </c>
      <c r="C1090" s="15" t="s">
        <v>643</v>
      </c>
      <c r="D1090" s="61">
        <v>0.72419999999999995</v>
      </c>
      <c r="E1090" s="15" t="s">
        <v>309</v>
      </c>
      <c r="F1090" s="15" t="s">
        <v>202</v>
      </c>
      <c r="G1090" s="61">
        <v>0.68470000000000009</v>
      </c>
      <c r="H1090" s="15">
        <v>0.7409</v>
      </c>
      <c r="I1090" s="16">
        <v>0.74229999999999996</v>
      </c>
      <c r="J1090" s="16">
        <v>0.75409999999999999</v>
      </c>
      <c r="K1090" s="16">
        <v>0.76470000000000005</v>
      </c>
      <c r="L1090" s="16">
        <v>0.79200000000000004</v>
      </c>
      <c r="M1090">
        <v>0.82640000000000002</v>
      </c>
    </row>
    <row r="1091" spans="1:13" x14ac:dyDescent="0.25">
      <c r="A1091" s="15" t="s">
        <v>1787</v>
      </c>
      <c r="B1091" s="15" t="s">
        <v>2252</v>
      </c>
      <c r="C1091" s="15" t="s">
        <v>460</v>
      </c>
      <c r="D1091" s="61">
        <v>0.89459999999999995</v>
      </c>
      <c r="E1091" s="15" t="s">
        <v>271</v>
      </c>
      <c r="F1091" s="15" t="s">
        <v>272</v>
      </c>
      <c r="G1091" s="61">
        <v>0.9365</v>
      </c>
      <c r="H1091" s="15">
        <v>0.94940000000000002</v>
      </c>
      <c r="I1091" s="16">
        <v>0.94</v>
      </c>
      <c r="J1091" s="16">
        <v>0.9335</v>
      </c>
      <c r="K1091" s="16">
        <v>0.92100000000000004</v>
      </c>
      <c r="L1091" s="16">
        <v>0.92690000000000006</v>
      </c>
      <c r="M1091">
        <v>0.94550000000000001</v>
      </c>
    </row>
    <row r="1092" spans="1:13" x14ac:dyDescent="0.25">
      <c r="A1092" s="15" t="s">
        <v>1788</v>
      </c>
      <c r="B1092" s="15" t="s">
        <v>2030</v>
      </c>
      <c r="C1092" s="15" t="s">
        <v>461</v>
      </c>
      <c r="D1092" s="61">
        <v>0.91149999999999998</v>
      </c>
      <c r="E1092" s="15" t="s">
        <v>196</v>
      </c>
      <c r="F1092" s="15" t="s">
        <v>197</v>
      </c>
      <c r="G1092" s="61">
        <v>0.86560000000000004</v>
      </c>
      <c r="H1092" s="15">
        <v>0.86629999999999996</v>
      </c>
      <c r="I1092" s="16">
        <v>0.90239999999999998</v>
      </c>
      <c r="J1092" s="16">
        <v>0.9214</v>
      </c>
      <c r="K1092" s="16" t="s">
        <v>635</v>
      </c>
      <c r="L1092" s="16" t="s">
        <v>635</v>
      </c>
      <c r="M1092" t="s">
        <v>635</v>
      </c>
    </row>
    <row r="1093" spans="1:13" x14ac:dyDescent="0.25">
      <c r="A1093" s="15" t="s">
        <v>1789</v>
      </c>
      <c r="B1093" s="15" t="s">
        <v>2303</v>
      </c>
      <c r="C1093" s="15" t="s">
        <v>452</v>
      </c>
      <c r="D1093" s="61">
        <v>0.98399999999999999</v>
      </c>
      <c r="E1093" s="15" t="s">
        <v>377</v>
      </c>
      <c r="F1093" s="15" t="s">
        <v>378</v>
      </c>
      <c r="G1093" s="61">
        <v>1.004</v>
      </c>
      <c r="H1093" s="15">
        <v>0.99329999999999996</v>
      </c>
      <c r="I1093" s="16">
        <v>1.0359</v>
      </c>
      <c r="J1093" s="16">
        <v>1.0286999999999999</v>
      </c>
      <c r="K1093" s="16">
        <v>1.0115000000000001</v>
      </c>
      <c r="L1093" s="16">
        <v>0.99080000000000001</v>
      </c>
      <c r="M1093">
        <v>0.98029999999999995</v>
      </c>
    </row>
    <row r="1094" spans="1:13" x14ac:dyDescent="0.25">
      <c r="A1094" s="15" t="s">
        <v>1790</v>
      </c>
      <c r="B1094" s="15" t="s">
        <v>2074</v>
      </c>
      <c r="C1094" s="15" t="s">
        <v>2360</v>
      </c>
      <c r="D1094" s="61">
        <v>0.89529999999999998</v>
      </c>
      <c r="E1094" s="15" t="s">
        <v>121</v>
      </c>
      <c r="F1094" s="15" t="s">
        <v>122</v>
      </c>
      <c r="G1094" s="61">
        <v>0.87120000000000009</v>
      </c>
      <c r="H1094" s="15">
        <v>0.89910000000000001</v>
      </c>
      <c r="I1094" s="16">
        <v>0.89080000000000004</v>
      </c>
      <c r="J1094" s="16">
        <v>0.87960000000000005</v>
      </c>
      <c r="K1094" s="16" t="s">
        <v>635</v>
      </c>
      <c r="L1094" s="16" t="s">
        <v>635</v>
      </c>
      <c r="M1094" t="s">
        <v>635</v>
      </c>
    </row>
    <row r="1095" spans="1:13" x14ac:dyDescent="0.25">
      <c r="A1095" s="15" t="s">
        <v>1791</v>
      </c>
      <c r="B1095" s="15" t="s">
        <v>2287</v>
      </c>
      <c r="C1095" s="15" t="s">
        <v>437</v>
      </c>
      <c r="D1095" s="61">
        <v>1.1301000000000001</v>
      </c>
      <c r="E1095" s="15" t="s">
        <v>183</v>
      </c>
      <c r="F1095" s="15" t="s">
        <v>184</v>
      </c>
      <c r="G1095" s="61">
        <v>1.1568000000000001</v>
      </c>
      <c r="H1095" s="15">
        <v>1.1747000000000001</v>
      </c>
      <c r="I1095" s="16">
        <v>1.2000999999999999</v>
      </c>
      <c r="J1095" s="16">
        <v>1.222</v>
      </c>
      <c r="K1095" s="16">
        <v>1.2426000000000001</v>
      </c>
      <c r="L1095" s="16">
        <v>1.2558</v>
      </c>
      <c r="M1095">
        <v>1.2897000000000001</v>
      </c>
    </row>
    <row r="1096" spans="1:13" x14ac:dyDescent="0.25">
      <c r="A1096" s="15" t="s">
        <v>1792</v>
      </c>
      <c r="B1096" s="15" t="s">
        <v>2284</v>
      </c>
      <c r="C1096" s="15" t="s">
        <v>434</v>
      </c>
      <c r="D1096" s="61">
        <v>1.2617</v>
      </c>
      <c r="E1096" s="15" t="s">
        <v>118</v>
      </c>
      <c r="F1096" s="15" t="s">
        <v>119</v>
      </c>
      <c r="G1096" s="61">
        <v>1.3338000000000001</v>
      </c>
      <c r="H1096" s="15">
        <v>1.3057000000000001</v>
      </c>
      <c r="I1096" s="16">
        <v>1.2844</v>
      </c>
      <c r="J1096" s="16">
        <v>1.3088</v>
      </c>
      <c r="K1096" s="16">
        <v>1.2874000000000001</v>
      </c>
      <c r="L1096" s="16">
        <v>1.2876000000000001</v>
      </c>
      <c r="M1096">
        <v>1.2781</v>
      </c>
    </row>
    <row r="1097" spans="1:13" x14ac:dyDescent="0.25">
      <c r="A1097" s="15" t="s">
        <v>1793</v>
      </c>
      <c r="B1097" s="15" t="s">
        <v>2110</v>
      </c>
      <c r="C1097" s="15" t="s">
        <v>297</v>
      </c>
      <c r="D1097" s="61">
        <v>0.88119999999999998</v>
      </c>
      <c r="E1097" s="15" t="s">
        <v>131</v>
      </c>
      <c r="F1097" s="15" t="s">
        <v>132</v>
      </c>
      <c r="G1097" s="61">
        <v>0.85770000000000002</v>
      </c>
      <c r="H1097" s="15">
        <v>0.87509999999999999</v>
      </c>
      <c r="I1097" s="16">
        <v>0.87790000000000001</v>
      </c>
      <c r="J1097" s="16">
        <v>0.89490000000000003</v>
      </c>
      <c r="K1097" s="16">
        <v>0.91970000000000007</v>
      </c>
      <c r="L1097" s="16">
        <v>0.91570000000000007</v>
      </c>
      <c r="M1097">
        <v>0.95579999999999998</v>
      </c>
    </row>
    <row r="1098" spans="1:13" x14ac:dyDescent="0.25">
      <c r="A1098" s="15" t="s">
        <v>1794</v>
      </c>
      <c r="B1098" s="15" t="s">
        <v>2047</v>
      </c>
      <c r="C1098" s="15" t="s">
        <v>651</v>
      </c>
      <c r="D1098" s="61">
        <v>0.8216</v>
      </c>
      <c r="E1098" s="15" t="s">
        <v>145</v>
      </c>
      <c r="F1098" s="15" t="s">
        <v>146</v>
      </c>
      <c r="G1098" s="61">
        <v>0.76800000000000002</v>
      </c>
      <c r="H1098" s="15">
        <v>0.71140000000000003</v>
      </c>
      <c r="I1098" s="16">
        <v>0.69879999999999998</v>
      </c>
      <c r="J1098" s="16">
        <v>0.6996</v>
      </c>
      <c r="K1098" s="16" t="s">
        <v>635</v>
      </c>
      <c r="L1098" s="16" t="s">
        <v>635</v>
      </c>
      <c r="M1098" t="s">
        <v>635</v>
      </c>
    </row>
    <row r="1099" spans="1:13" x14ac:dyDescent="0.25">
      <c r="A1099" s="15" t="s">
        <v>1795</v>
      </c>
      <c r="B1099" s="15" t="s">
        <v>2297</v>
      </c>
      <c r="C1099" s="15" t="s">
        <v>447</v>
      </c>
      <c r="D1099" s="61">
        <v>0.80449999999999999</v>
      </c>
      <c r="E1099" s="15" t="s">
        <v>137</v>
      </c>
      <c r="F1099" s="15" t="s">
        <v>138</v>
      </c>
      <c r="G1099" s="61">
        <v>0.78750000000000009</v>
      </c>
      <c r="H1099" s="15">
        <v>0.83509999999999995</v>
      </c>
      <c r="I1099" s="16">
        <v>0.84799999999999998</v>
      </c>
      <c r="J1099" s="16">
        <v>0.82369999999999999</v>
      </c>
      <c r="K1099" s="16">
        <v>0.83320000000000005</v>
      </c>
      <c r="L1099" s="16">
        <v>0.82890000000000008</v>
      </c>
      <c r="M1099">
        <v>0.82589999999999997</v>
      </c>
    </row>
    <row r="1100" spans="1:13" x14ac:dyDescent="0.25">
      <c r="A1100" s="15" t="s">
        <v>1796</v>
      </c>
      <c r="B1100" s="15" t="s">
        <v>2062</v>
      </c>
      <c r="C1100" s="15" t="s">
        <v>249</v>
      </c>
      <c r="D1100" s="61">
        <v>0.81659999999999999</v>
      </c>
      <c r="E1100" s="15" t="s">
        <v>148</v>
      </c>
      <c r="F1100" s="15" t="s">
        <v>149</v>
      </c>
      <c r="G1100" s="61">
        <v>0.82340000000000002</v>
      </c>
      <c r="H1100" s="15">
        <v>0.8387</v>
      </c>
      <c r="I1100" s="16">
        <v>0.84370000000000001</v>
      </c>
      <c r="J1100" s="16">
        <v>0.85000000000000009</v>
      </c>
      <c r="K1100" s="16">
        <v>0.85489999999999999</v>
      </c>
      <c r="L1100" s="16">
        <v>0.85240000000000005</v>
      </c>
      <c r="M1100">
        <v>0.86050000000000004</v>
      </c>
    </row>
    <row r="1101" spans="1:13" x14ac:dyDescent="0.25">
      <c r="A1101" s="15" t="s">
        <v>1797</v>
      </c>
      <c r="B1101" s="15" t="s">
        <v>2077</v>
      </c>
      <c r="C1101" s="15" t="s">
        <v>263</v>
      </c>
      <c r="D1101" s="61">
        <v>0.93589999999999995</v>
      </c>
      <c r="E1101" s="15" t="s">
        <v>145</v>
      </c>
      <c r="F1101" s="15" t="s">
        <v>146</v>
      </c>
      <c r="G1101" s="61">
        <v>0.87820000000000009</v>
      </c>
      <c r="H1101" s="15">
        <v>0.86499999999999999</v>
      </c>
      <c r="I1101" s="16">
        <v>0.87209999999999999</v>
      </c>
      <c r="J1101" s="16">
        <v>0.88340000000000007</v>
      </c>
      <c r="K1101" s="16">
        <v>0.8841</v>
      </c>
      <c r="L1101" s="16">
        <v>0.88919999999999999</v>
      </c>
      <c r="M1101">
        <v>0.89600000000000002</v>
      </c>
    </row>
    <row r="1102" spans="1:13" x14ac:dyDescent="0.25">
      <c r="A1102" s="15" t="s">
        <v>1798</v>
      </c>
      <c r="B1102" s="15" t="s">
        <v>2318</v>
      </c>
      <c r="C1102" s="15" t="s">
        <v>2416</v>
      </c>
      <c r="D1102" s="61">
        <v>0.65</v>
      </c>
      <c r="E1102" s="15" t="s">
        <v>112</v>
      </c>
      <c r="F1102" s="15" t="s">
        <v>113</v>
      </c>
      <c r="G1102" s="61" t="s">
        <v>2420</v>
      </c>
      <c r="H1102" s="15" t="e">
        <v>#N/A</v>
      </c>
      <c r="I1102" s="16" t="e">
        <v>#N/A</v>
      </c>
      <c r="J1102" s="16" t="e">
        <v>#N/A</v>
      </c>
      <c r="K1102" s="16" t="e">
        <v>#N/A</v>
      </c>
      <c r="L1102" s="16" t="e">
        <v>#N/A</v>
      </c>
      <c r="M1102" t="e">
        <v>#N/A</v>
      </c>
    </row>
    <row r="1103" spans="1:13" x14ac:dyDescent="0.25">
      <c r="A1103" s="15" t="s">
        <v>1799</v>
      </c>
      <c r="B1103" s="15" t="s">
        <v>2319</v>
      </c>
      <c r="C1103" s="15" t="s">
        <v>462</v>
      </c>
      <c r="D1103" s="61">
        <v>0.86080000000000001</v>
      </c>
      <c r="E1103" s="15" t="s">
        <v>109</v>
      </c>
      <c r="F1103" s="15" t="s">
        <v>110</v>
      </c>
      <c r="G1103" s="61">
        <v>0.75830000000000009</v>
      </c>
      <c r="H1103" s="15">
        <v>0.70640000000000003</v>
      </c>
      <c r="I1103" s="16">
        <v>0.71709999999999996</v>
      </c>
      <c r="J1103" s="16">
        <v>0.72830000000000006</v>
      </c>
      <c r="K1103" s="16" t="s">
        <v>635</v>
      </c>
      <c r="L1103" s="16" t="s">
        <v>635</v>
      </c>
      <c r="M1103" t="s">
        <v>635</v>
      </c>
    </row>
    <row r="1104" spans="1:13" x14ac:dyDescent="0.25">
      <c r="A1104" s="15" t="s">
        <v>1800</v>
      </c>
      <c r="B1104" s="15" t="s">
        <v>2074</v>
      </c>
      <c r="C1104" s="15" t="s">
        <v>2360</v>
      </c>
      <c r="D1104" s="61">
        <v>0.89529999999999998</v>
      </c>
      <c r="E1104" s="15" t="s">
        <v>121</v>
      </c>
      <c r="F1104" s="15" t="s">
        <v>122</v>
      </c>
      <c r="G1104" s="61">
        <v>0.87120000000000009</v>
      </c>
      <c r="H1104" s="15">
        <v>0.89910000000000001</v>
      </c>
      <c r="I1104" s="16">
        <v>0.89080000000000004</v>
      </c>
      <c r="J1104" s="16">
        <v>0.87960000000000005</v>
      </c>
      <c r="K1104" s="16" t="s">
        <v>635</v>
      </c>
      <c r="L1104" s="16" t="s">
        <v>635</v>
      </c>
      <c r="M1104" t="s">
        <v>635</v>
      </c>
    </row>
    <row r="1105" spans="1:13" x14ac:dyDescent="0.25">
      <c r="A1105" s="15" t="s">
        <v>1801</v>
      </c>
      <c r="B1105" s="15" t="s">
        <v>2158</v>
      </c>
      <c r="C1105" s="15" t="s">
        <v>2373</v>
      </c>
      <c r="D1105" s="61">
        <v>1.1025</v>
      </c>
      <c r="E1105" s="15" t="s">
        <v>171</v>
      </c>
      <c r="F1105" s="15" t="s">
        <v>172</v>
      </c>
      <c r="G1105" s="61">
        <v>1.1288</v>
      </c>
      <c r="H1105" s="15">
        <v>1.0931</v>
      </c>
      <c r="I1105" s="16">
        <v>1.089</v>
      </c>
      <c r="J1105" s="16">
        <v>1.1142000000000001</v>
      </c>
      <c r="K1105" s="16">
        <v>1.1113</v>
      </c>
      <c r="L1105" s="16">
        <v>1.1418000000000001</v>
      </c>
      <c r="M1105">
        <v>1.1443000000000001</v>
      </c>
    </row>
    <row r="1106" spans="1:13" x14ac:dyDescent="0.25">
      <c r="A1106" s="14" t="s">
        <v>1802</v>
      </c>
      <c r="B1106" s="15" t="s">
        <v>1969</v>
      </c>
      <c r="C1106" s="15" t="s">
        <v>139</v>
      </c>
      <c r="D1106" s="61">
        <v>0.87519999999999998</v>
      </c>
      <c r="E1106" s="15" t="s">
        <v>121</v>
      </c>
      <c r="F1106" s="15" t="s">
        <v>122</v>
      </c>
      <c r="G1106" s="61">
        <v>0.9153</v>
      </c>
      <c r="H1106" s="15">
        <v>0.93579999999999997</v>
      </c>
      <c r="I1106" s="16">
        <v>0.94</v>
      </c>
      <c r="J1106" s="16">
        <v>0.93900000000000006</v>
      </c>
      <c r="K1106" s="16">
        <v>0.92280000000000006</v>
      </c>
      <c r="L1106" s="16">
        <v>0.92810000000000004</v>
      </c>
      <c r="M1106">
        <v>0.92949999999999999</v>
      </c>
    </row>
    <row r="1107" spans="1:13" x14ac:dyDescent="0.25">
      <c r="A1107" s="15" t="s">
        <v>1803</v>
      </c>
      <c r="B1107" s="15" t="s">
        <v>2096</v>
      </c>
      <c r="C1107" s="15" t="s">
        <v>284</v>
      </c>
      <c r="D1107" s="61">
        <v>0.8206</v>
      </c>
      <c r="E1107" s="15" t="s">
        <v>178</v>
      </c>
      <c r="F1107" s="15" t="s">
        <v>179</v>
      </c>
      <c r="G1107" s="61">
        <v>0.78490000000000004</v>
      </c>
      <c r="H1107" s="15">
        <v>0.80500000000000005</v>
      </c>
      <c r="I1107" s="16">
        <v>0.77900000000000003</v>
      </c>
      <c r="J1107" s="16">
        <v>0.78660000000000008</v>
      </c>
      <c r="K1107" s="16">
        <v>0.79070000000000007</v>
      </c>
      <c r="L1107" s="16">
        <v>0.78960000000000008</v>
      </c>
      <c r="M1107">
        <v>0.80720000000000003</v>
      </c>
    </row>
    <row r="1108" spans="1:13" x14ac:dyDescent="0.25">
      <c r="A1108" s="15" t="s">
        <v>1804</v>
      </c>
      <c r="B1108" s="15" t="s">
        <v>2320</v>
      </c>
      <c r="C1108" s="15" t="s">
        <v>463</v>
      </c>
      <c r="D1108" s="61">
        <v>0.76319999999999999</v>
      </c>
      <c r="E1108" s="15" t="s">
        <v>96</v>
      </c>
      <c r="F1108" s="15" t="s">
        <v>97</v>
      </c>
      <c r="G1108" s="61">
        <v>0.75630000000000008</v>
      </c>
      <c r="H1108" s="15">
        <v>0.82</v>
      </c>
      <c r="I1108" s="16">
        <v>0.80249999999999999</v>
      </c>
      <c r="J1108" s="16">
        <v>0.83260000000000001</v>
      </c>
      <c r="K1108" s="16">
        <v>0.83960000000000001</v>
      </c>
      <c r="L1108" s="16">
        <v>0.84230000000000005</v>
      </c>
      <c r="M1108">
        <v>0.86350000000000005</v>
      </c>
    </row>
    <row r="1109" spans="1:13" x14ac:dyDescent="0.25">
      <c r="A1109" s="15" t="s">
        <v>1805</v>
      </c>
      <c r="B1109" s="15" t="s">
        <v>2220</v>
      </c>
      <c r="C1109" s="15" t="s">
        <v>652</v>
      </c>
      <c r="D1109" s="61">
        <v>0.95579999999999998</v>
      </c>
      <c r="E1109" s="15" t="s">
        <v>159</v>
      </c>
      <c r="F1109" s="15" t="s">
        <v>160</v>
      </c>
      <c r="G1109" s="61">
        <v>0.96900000000000008</v>
      </c>
      <c r="H1109" s="15">
        <v>0.9728</v>
      </c>
      <c r="I1109" s="16">
        <v>0.9738</v>
      </c>
      <c r="J1109" s="16">
        <v>0.96970000000000001</v>
      </c>
      <c r="K1109" s="16">
        <v>0.97920000000000007</v>
      </c>
      <c r="L1109" s="16">
        <v>0.97030000000000005</v>
      </c>
      <c r="M1109">
        <v>0.95899999999999996</v>
      </c>
    </row>
    <row r="1110" spans="1:13" x14ac:dyDescent="0.25">
      <c r="A1110" s="15" t="s">
        <v>1806</v>
      </c>
      <c r="B1110" s="15" t="s">
        <v>2012</v>
      </c>
      <c r="C1110" s="15" t="s">
        <v>200</v>
      </c>
      <c r="D1110" s="61">
        <v>0.83650000000000002</v>
      </c>
      <c r="E1110" s="15" t="s">
        <v>309</v>
      </c>
      <c r="F1110" s="15" t="s">
        <v>202</v>
      </c>
      <c r="G1110" s="61">
        <v>0.82000000000000006</v>
      </c>
      <c r="H1110" s="15">
        <v>0.8276</v>
      </c>
      <c r="I1110" s="16">
        <v>0.85</v>
      </c>
      <c r="J1110" s="16">
        <v>0.86699999999999999</v>
      </c>
      <c r="K1110" s="16">
        <v>0.87530000000000008</v>
      </c>
      <c r="L1110" s="16">
        <v>0.8822000000000001</v>
      </c>
      <c r="M1110">
        <v>0.88600000000000001</v>
      </c>
    </row>
    <row r="1111" spans="1:13" x14ac:dyDescent="0.25">
      <c r="A1111" s="15" t="s">
        <v>1807</v>
      </c>
      <c r="B1111" s="15" t="s">
        <v>2069</v>
      </c>
      <c r="C1111" s="15" t="s">
        <v>255</v>
      </c>
      <c r="D1111" s="61">
        <v>0.97760000000000002</v>
      </c>
      <c r="E1111" s="15" t="s">
        <v>159</v>
      </c>
      <c r="F1111" s="15" t="s">
        <v>160</v>
      </c>
      <c r="G1111" s="61">
        <v>0.90080000000000005</v>
      </c>
      <c r="H1111" s="15">
        <v>0.85270000000000001</v>
      </c>
      <c r="I1111" s="16">
        <v>0.81410000000000005</v>
      </c>
      <c r="J1111" s="16">
        <v>0.8337</v>
      </c>
      <c r="K1111" s="16">
        <v>0.85200000000000009</v>
      </c>
      <c r="L1111" s="16">
        <v>0.82140000000000002</v>
      </c>
      <c r="M1111">
        <v>0.83279999999999998</v>
      </c>
    </row>
    <row r="1112" spans="1:13" x14ac:dyDescent="0.25">
      <c r="A1112" s="15" t="s">
        <v>1808</v>
      </c>
      <c r="B1112" s="15" t="s">
        <v>2261</v>
      </c>
      <c r="C1112" s="15" t="s">
        <v>420</v>
      </c>
      <c r="D1112" s="61">
        <v>0.81969999999999998</v>
      </c>
      <c r="E1112" s="15" t="s">
        <v>124</v>
      </c>
      <c r="F1112" s="15" t="s">
        <v>125</v>
      </c>
      <c r="G1112" s="61">
        <v>0.82710000000000006</v>
      </c>
      <c r="H1112" s="15">
        <v>0.85160000000000002</v>
      </c>
      <c r="I1112" s="16">
        <v>0.84570000000000001</v>
      </c>
      <c r="J1112" s="16">
        <v>0.86440000000000006</v>
      </c>
      <c r="K1112" s="16" t="s">
        <v>635</v>
      </c>
      <c r="L1112" s="16" t="s">
        <v>635</v>
      </c>
      <c r="M1112" t="s">
        <v>635</v>
      </c>
    </row>
    <row r="1113" spans="1:13" x14ac:dyDescent="0.25">
      <c r="A1113" s="15" t="s">
        <v>1809</v>
      </c>
      <c r="B1113" s="15" t="s">
        <v>2150</v>
      </c>
      <c r="C1113" s="15" t="s">
        <v>335</v>
      </c>
      <c r="D1113" s="61">
        <v>0.97819999999999996</v>
      </c>
      <c r="E1113" s="15" t="s">
        <v>101</v>
      </c>
      <c r="F1113" s="15" t="s">
        <v>102</v>
      </c>
      <c r="G1113" s="61">
        <v>0.95280000000000009</v>
      </c>
      <c r="H1113" s="15">
        <v>0.96919999999999995</v>
      </c>
      <c r="I1113" s="16">
        <v>0.95340000000000003</v>
      </c>
      <c r="J1113" s="16">
        <v>0.96510000000000007</v>
      </c>
      <c r="K1113" s="16">
        <v>0.95130000000000003</v>
      </c>
      <c r="L1113" s="16">
        <v>0.95400000000000007</v>
      </c>
      <c r="M1113">
        <v>0.95240000000000002</v>
      </c>
    </row>
    <row r="1114" spans="1:13" x14ac:dyDescent="0.25">
      <c r="A1114" s="15" t="s">
        <v>1810</v>
      </c>
      <c r="B1114" s="15" t="s">
        <v>2233</v>
      </c>
      <c r="C1114" s="15" t="s">
        <v>2391</v>
      </c>
      <c r="D1114" s="61">
        <v>0.68310000000000004</v>
      </c>
      <c r="E1114" s="15" t="s">
        <v>96</v>
      </c>
      <c r="F1114" s="15" t="s">
        <v>97</v>
      </c>
      <c r="G1114" s="61">
        <v>0.68230000000000002</v>
      </c>
      <c r="H1114" s="15">
        <v>0.71120000000000005</v>
      </c>
      <c r="I1114" s="16">
        <v>0.68679999999999997</v>
      </c>
      <c r="J1114" s="16">
        <v>0.69410000000000005</v>
      </c>
      <c r="K1114" s="16">
        <v>0.72300000000000009</v>
      </c>
      <c r="L1114" s="16">
        <v>0.71310000000000007</v>
      </c>
      <c r="M1114">
        <v>0.69850000000000001</v>
      </c>
    </row>
    <row r="1115" spans="1:13" x14ac:dyDescent="0.25">
      <c r="A1115" s="15" t="s">
        <v>1811</v>
      </c>
      <c r="B1115" s="15" t="s">
        <v>2144</v>
      </c>
      <c r="C1115" s="15" t="s">
        <v>177</v>
      </c>
      <c r="D1115" s="61">
        <v>1.0004</v>
      </c>
      <c r="E1115" s="15" t="s">
        <v>178</v>
      </c>
      <c r="F1115" s="15" t="s">
        <v>179</v>
      </c>
      <c r="G1115" s="61">
        <v>0.92880000000000007</v>
      </c>
      <c r="H1115" s="15">
        <v>0.86270000000000002</v>
      </c>
      <c r="I1115" s="16">
        <v>0.85450000000000004</v>
      </c>
      <c r="J1115" s="16">
        <v>0.8206</v>
      </c>
      <c r="K1115" s="16">
        <v>0.80700000000000005</v>
      </c>
      <c r="L1115" s="16">
        <v>0.86150000000000004</v>
      </c>
      <c r="M1115">
        <v>0.88629999999999998</v>
      </c>
    </row>
    <row r="1116" spans="1:13" x14ac:dyDescent="0.25">
      <c r="A1116" s="15" t="s">
        <v>1812</v>
      </c>
      <c r="B1116" s="15" t="s">
        <v>2093</v>
      </c>
      <c r="C1116" s="15" t="s">
        <v>2363</v>
      </c>
      <c r="D1116" s="61">
        <v>1.109</v>
      </c>
      <c r="E1116" s="15" t="s">
        <v>2419</v>
      </c>
      <c r="F1116" s="15" t="s">
        <v>464</v>
      </c>
      <c r="G1116" s="61" t="s">
        <v>2420</v>
      </c>
      <c r="H1116" s="15" t="e">
        <v>#N/A</v>
      </c>
      <c r="I1116" s="16" t="e">
        <v>#N/A</v>
      </c>
      <c r="J1116" s="16" t="e">
        <v>#N/A</v>
      </c>
      <c r="K1116" s="16" t="e">
        <v>#N/A</v>
      </c>
      <c r="L1116" s="16" t="e">
        <v>#N/A</v>
      </c>
      <c r="M1116" t="e">
        <v>#N/A</v>
      </c>
    </row>
    <row r="1117" spans="1:13" x14ac:dyDescent="0.25">
      <c r="A1117" s="15" t="s">
        <v>1813</v>
      </c>
      <c r="B1117" s="15" t="s">
        <v>2321</v>
      </c>
      <c r="C1117" s="15" t="s">
        <v>655</v>
      </c>
      <c r="D1117" s="61">
        <v>1.1057999999999999</v>
      </c>
      <c r="E1117" s="15" t="s">
        <v>167</v>
      </c>
      <c r="F1117" s="15" t="s">
        <v>168</v>
      </c>
      <c r="G1117" s="61">
        <v>1.1205000000000001</v>
      </c>
      <c r="H1117" s="15">
        <v>1.1283000000000001</v>
      </c>
      <c r="I1117" s="16">
        <v>1.149</v>
      </c>
      <c r="J1117" s="16">
        <v>1.1363000000000001</v>
      </c>
      <c r="K1117" s="16">
        <v>1.1482000000000001</v>
      </c>
      <c r="L1117" s="16">
        <v>1.1603000000000001</v>
      </c>
      <c r="M1117">
        <v>1.171</v>
      </c>
    </row>
    <row r="1118" spans="1:13" x14ac:dyDescent="0.25">
      <c r="A1118" s="15" t="s">
        <v>1814</v>
      </c>
      <c r="B1118" s="15" t="s">
        <v>2052</v>
      </c>
      <c r="C1118" s="15" t="s">
        <v>239</v>
      </c>
      <c r="D1118" s="61">
        <v>0.80430000000000001</v>
      </c>
      <c r="E1118" s="15" t="s">
        <v>118</v>
      </c>
      <c r="F1118" s="15" t="s">
        <v>119</v>
      </c>
      <c r="G1118" s="61">
        <v>0.84279999999999999</v>
      </c>
      <c r="H1118" s="15">
        <v>0.82169999999999999</v>
      </c>
      <c r="I1118" s="16">
        <v>0.82609999999999995</v>
      </c>
      <c r="J1118" s="16">
        <v>0.83430000000000004</v>
      </c>
      <c r="K1118" s="16">
        <v>0.84090000000000009</v>
      </c>
      <c r="L1118" s="16">
        <v>0.83590000000000009</v>
      </c>
      <c r="M1118">
        <v>0.84450000000000003</v>
      </c>
    </row>
    <row r="1119" spans="1:13" x14ac:dyDescent="0.25">
      <c r="A1119" s="15" t="s">
        <v>1815</v>
      </c>
      <c r="B1119" s="15" t="s">
        <v>2010</v>
      </c>
      <c r="C1119" s="15" t="s">
        <v>194</v>
      </c>
      <c r="D1119" s="61">
        <v>0.95840000000000003</v>
      </c>
      <c r="E1119" s="15" t="s">
        <v>131</v>
      </c>
      <c r="F1119" s="15" t="s">
        <v>132</v>
      </c>
      <c r="G1119" s="61">
        <v>0.93149999999999999</v>
      </c>
      <c r="H1119" s="15">
        <v>0.96340000000000003</v>
      </c>
      <c r="I1119" s="16">
        <v>0.99909999999999999</v>
      </c>
      <c r="J1119" s="16">
        <v>0.9830000000000001</v>
      </c>
      <c r="K1119" s="16">
        <v>0.96130000000000004</v>
      </c>
      <c r="L1119" s="16">
        <v>0.9587</v>
      </c>
      <c r="M1119">
        <v>0.97989999999999999</v>
      </c>
    </row>
    <row r="1120" spans="1:13" x14ac:dyDescent="0.25">
      <c r="A1120" s="14" t="s">
        <v>1816</v>
      </c>
      <c r="B1120" s="15" t="s">
        <v>2032</v>
      </c>
      <c r="C1120" s="15" t="s">
        <v>2356</v>
      </c>
      <c r="D1120" s="61">
        <v>0.98580000000000001</v>
      </c>
      <c r="E1120" s="15" t="s">
        <v>131</v>
      </c>
      <c r="F1120" s="15" t="s">
        <v>132</v>
      </c>
      <c r="G1120" s="61">
        <v>0.95830000000000004</v>
      </c>
      <c r="H1120" s="15">
        <v>0.97819999999999996</v>
      </c>
      <c r="I1120" s="16">
        <v>0.98070000000000002</v>
      </c>
      <c r="J1120" s="16">
        <v>0.99540000000000006</v>
      </c>
      <c r="K1120" s="16">
        <v>1.0105999999999999</v>
      </c>
      <c r="L1120" s="16">
        <v>1.0295000000000001</v>
      </c>
      <c r="M1120">
        <v>1.0149999999999999</v>
      </c>
    </row>
    <row r="1121" spans="1:13" x14ac:dyDescent="0.25">
      <c r="A1121" s="14" t="s">
        <v>1817</v>
      </c>
      <c r="B1121" s="15" t="s">
        <v>2012</v>
      </c>
      <c r="C1121" s="15" t="s">
        <v>200</v>
      </c>
      <c r="D1121" s="61">
        <v>0.83650000000000002</v>
      </c>
      <c r="E1121" s="15" t="s">
        <v>145</v>
      </c>
      <c r="F1121" s="15" t="s">
        <v>146</v>
      </c>
      <c r="G1121" s="61">
        <v>0.82000000000000006</v>
      </c>
      <c r="H1121" s="15">
        <v>0.8276</v>
      </c>
      <c r="I1121" s="16">
        <v>0.85</v>
      </c>
      <c r="J1121" s="16">
        <v>0.86699999999999999</v>
      </c>
      <c r="K1121" s="16">
        <v>0.87530000000000008</v>
      </c>
      <c r="L1121" s="16">
        <v>0.8822000000000001</v>
      </c>
      <c r="M1121">
        <v>0.88600000000000001</v>
      </c>
    </row>
    <row r="1122" spans="1:13" x14ac:dyDescent="0.25">
      <c r="A1122" s="15" t="s">
        <v>1818</v>
      </c>
      <c r="B1122" s="15" t="s">
        <v>1956</v>
      </c>
      <c r="C1122" s="15" t="s">
        <v>650</v>
      </c>
      <c r="D1122" s="61">
        <v>0.35759999999999997</v>
      </c>
      <c r="E1122" s="15" t="s">
        <v>106</v>
      </c>
      <c r="F1122" s="15" t="s">
        <v>107</v>
      </c>
      <c r="G1122" s="61">
        <v>0.37190000000000001</v>
      </c>
      <c r="H1122" s="15">
        <v>0.3911</v>
      </c>
      <c r="I1122" s="16">
        <v>0.39489999999999997</v>
      </c>
      <c r="J1122" s="16">
        <v>0.4047</v>
      </c>
      <c r="K1122" s="16">
        <v>0.41860000000000003</v>
      </c>
      <c r="L1122" s="16">
        <v>0.4168</v>
      </c>
      <c r="M1122">
        <v>0.42670000000000002</v>
      </c>
    </row>
    <row r="1123" spans="1:13" x14ac:dyDescent="0.25">
      <c r="A1123" s="15" t="s">
        <v>1819</v>
      </c>
      <c r="B1123" s="15" t="s">
        <v>1956</v>
      </c>
      <c r="C1123" s="15" t="s">
        <v>650</v>
      </c>
      <c r="D1123" s="61">
        <v>0.35759999999999997</v>
      </c>
      <c r="E1123" s="15" t="s">
        <v>106</v>
      </c>
      <c r="F1123" s="15" t="s">
        <v>107</v>
      </c>
      <c r="G1123" s="61">
        <v>0.37190000000000001</v>
      </c>
      <c r="H1123" s="15">
        <v>0.3911</v>
      </c>
      <c r="I1123" s="16">
        <v>0.39489999999999997</v>
      </c>
      <c r="J1123" s="16">
        <v>0.4047</v>
      </c>
      <c r="K1123" s="16">
        <v>0.41860000000000003</v>
      </c>
      <c r="L1123" s="16">
        <v>0.4168</v>
      </c>
      <c r="M1123">
        <v>0.42670000000000002</v>
      </c>
    </row>
    <row r="1124" spans="1:13" x14ac:dyDescent="0.25">
      <c r="A1124" s="15" t="s">
        <v>1820</v>
      </c>
      <c r="B1124" s="15" t="s">
        <v>2211</v>
      </c>
      <c r="C1124" s="15" t="s">
        <v>386</v>
      </c>
      <c r="D1124" s="61">
        <v>0.74760000000000004</v>
      </c>
      <c r="E1124" s="15" t="s">
        <v>159</v>
      </c>
      <c r="F1124" s="15" t="s">
        <v>160</v>
      </c>
      <c r="G1124" s="61">
        <v>0.74160000000000004</v>
      </c>
      <c r="H1124" s="15">
        <v>0.77229999999999999</v>
      </c>
      <c r="I1124" s="16">
        <v>0.80349999999999999</v>
      </c>
      <c r="J1124" s="16">
        <v>0.77780000000000005</v>
      </c>
      <c r="K1124" s="16">
        <v>0.81100000000000005</v>
      </c>
      <c r="L1124" s="16">
        <v>0.79800000000000004</v>
      </c>
      <c r="M1124">
        <v>0.77980000000000005</v>
      </c>
    </row>
    <row r="1125" spans="1:13" x14ac:dyDescent="0.25">
      <c r="A1125" s="15" t="s">
        <v>1821</v>
      </c>
      <c r="B1125" s="15" t="s">
        <v>2322</v>
      </c>
      <c r="C1125" s="15" t="s">
        <v>465</v>
      </c>
      <c r="D1125" s="61">
        <v>0.93730000000000002</v>
      </c>
      <c r="E1125" s="15" t="s">
        <v>118</v>
      </c>
      <c r="F1125" s="15" t="s">
        <v>119</v>
      </c>
      <c r="G1125" s="61">
        <v>0.92880000000000007</v>
      </c>
      <c r="H1125" s="15">
        <v>1.103</v>
      </c>
      <c r="I1125" s="16">
        <v>1.0862000000000001</v>
      </c>
      <c r="J1125" s="16">
        <v>0.95469999999999999</v>
      </c>
      <c r="K1125" s="16">
        <v>0.91650000000000009</v>
      </c>
      <c r="L1125" s="16">
        <v>0.91700000000000004</v>
      </c>
      <c r="M1125">
        <v>0.94189999999999996</v>
      </c>
    </row>
    <row r="1126" spans="1:13" x14ac:dyDescent="0.25">
      <c r="A1126" s="15" t="s">
        <v>1822</v>
      </c>
      <c r="B1126" s="15" t="s">
        <v>2305</v>
      </c>
      <c r="C1126" s="15" t="s">
        <v>2410</v>
      </c>
      <c r="D1126" s="61">
        <v>0.92949999999999999</v>
      </c>
      <c r="E1126" s="15" t="s">
        <v>229</v>
      </c>
      <c r="F1126" s="15" t="s">
        <v>230</v>
      </c>
      <c r="G1126" s="61">
        <v>0.92120000000000002</v>
      </c>
      <c r="H1126" s="15">
        <v>0.95079999999999998</v>
      </c>
      <c r="I1126" s="16">
        <v>0.97570000000000001</v>
      </c>
      <c r="J1126" s="16">
        <v>0.9728</v>
      </c>
      <c r="K1126" s="16">
        <v>0.9728</v>
      </c>
      <c r="L1126" s="16">
        <v>0.95680000000000009</v>
      </c>
      <c r="M1126">
        <v>0.96350000000000002</v>
      </c>
    </row>
    <row r="1127" spans="1:13" x14ac:dyDescent="0.25">
      <c r="A1127" s="15" t="s">
        <v>1823</v>
      </c>
      <c r="B1127" s="15" t="s">
        <v>2021</v>
      </c>
      <c r="C1127" s="15" t="s">
        <v>212</v>
      </c>
      <c r="D1127" s="61">
        <v>0.92330000000000001</v>
      </c>
      <c r="E1127" s="15" t="s">
        <v>213</v>
      </c>
      <c r="F1127" s="15" t="s">
        <v>214</v>
      </c>
      <c r="G1127" s="61">
        <v>0.90100000000000002</v>
      </c>
      <c r="H1127" s="15">
        <v>0.90100000000000002</v>
      </c>
      <c r="I1127" s="16">
        <v>0.88239999999999996</v>
      </c>
      <c r="J1127" s="16">
        <v>0.86990000000000001</v>
      </c>
      <c r="K1127" s="16">
        <v>0.90810000000000002</v>
      </c>
      <c r="L1127" s="16">
        <v>0.91300000000000003</v>
      </c>
      <c r="M1127">
        <v>0.9073</v>
      </c>
    </row>
    <row r="1128" spans="1:13" x14ac:dyDescent="0.25">
      <c r="A1128" s="14" t="s">
        <v>1824</v>
      </c>
      <c r="B1128" s="15" t="s">
        <v>2001</v>
      </c>
      <c r="C1128" s="15" t="s">
        <v>2351</v>
      </c>
      <c r="D1128" s="61">
        <v>0.98799999999999999</v>
      </c>
      <c r="E1128" s="15" t="s">
        <v>159</v>
      </c>
      <c r="F1128" s="15" t="s">
        <v>160</v>
      </c>
      <c r="G1128" s="61">
        <v>0.93330000000000002</v>
      </c>
      <c r="H1128" s="15">
        <v>0.95079999999999998</v>
      </c>
      <c r="I1128" s="16">
        <v>0.95179999999999998</v>
      </c>
      <c r="J1128" s="16">
        <v>0.9476</v>
      </c>
      <c r="K1128" s="16">
        <v>0.93959999999999999</v>
      </c>
      <c r="L1128" s="16">
        <v>0.95530000000000004</v>
      </c>
      <c r="M1128">
        <v>0.98819999999999997</v>
      </c>
    </row>
    <row r="1129" spans="1:13" x14ac:dyDescent="0.25">
      <c r="A1129" s="15" t="s">
        <v>1825</v>
      </c>
      <c r="B1129" s="15" t="s">
        <v>2103</v>
      </c>
      <c r="C1129" s="15" t="s">
        <v>291</v>
      </c>
      <c r="D1129" s="61">
        <v>0.746</v>
      </c>
      <c r="E1129" s="15" t="s">
        <v>134</v>
      </c>
      <c r="F1129" s="15" t="s">
        <v>135</v>
      </c>
      <c r="G1129" s="61">
        <v>0.71660000000000001</v>
      </c>
      <c r="H1129" s="15">
        <v>0.74139999999999995</v>
      </c>
      <c r="I1129" s="16">
        <v>0.7399</v>
      </c>
      <c r="J1129" s="16">
        <v>0.748</v>
      </c>
      <c r="K1129" s="16">
        <v>0.75180000000000002</v>
      </c>
      <c r="L1129" s="16">
        <v>0.72560000000000002</v>
      </c>
      <c r="M1129">
        <v>0.76749999999999996</v>
      </c>
    </row>
    <row r="1130" spans="1:13" x14ac:dyDescent="0.25">
      <c r="A1130" s="14" t="s">
        <v>1826</v>
      </c>
      <c r="B1130" s="15" t="s">
        <v>2077</v>
      </c>
      <c r="C1130" s="15" t="s">
        <v>263</v>
      </c>
      <c r="D1130" s="61">
        <v>0.93589999999999995</v>
      </c>
      <c r="E1130" s="15" t="s">
        <v>145</v>
      </c>
      <c r="F1130" s="15" t="s">
        <v>146</v>
      </c>
      <c r="G1130" s="61">
        <v>0.87820000000000009</v>
      </c>
      <c r="H1130" s="15">
        <v>0.86499999999999999</v>
      </c>
      <c r="I1130" s="16">
        <v>0.87209999999999999</v>
      </c>
      <c r="J1130" s="16">
        <v>0.88340000000000007</v>
      </c>
      <c r="K1130" s="16">
        <v>0.8841</v>
      </c>
      <c r="L1130" s="16">
        <v>0.88919999999999999</v>
      </c>
      <c r="M1130">
        <v>0.89600000000000002</v>
      </c>
    </row>
    <row r="1131" spans="1:13" x14ac:dyDescent="0.25">
      <c r="A1131" s="15" t="s">
        <v>1827</v>
      </c>
      <c r="B1131" s="15" t="s">
        <v>1956</v>
      </c>
      <c r="C1131" s="15" t="s">
        <v>650</v>
      </c>
      <c r="D1131" s="61">
        <v>0.35759999999999997</v>
      </c>
      <c r="E1131" s="15" t="s">
        <v>106</v>
      </c>
      <c r="F1131" s="15" t="s">
        <v>107</v>
      </c>
      <c r="G1131" s="61">
        <v>0.37190000000000001</v>
      </c>
      <c r="H1131" s="15">
        <v>0.3911</v>
      </c>
      <c r="I1131" s="16">
        <v>0.39489999999999997</v>
      </c>
      <c r="J1131" s="16">
        <v>0.4047</v>
      </c>
      <c r="K1131" s="16">
        <v>0.41860000000000003</v>
      </c>
      <c r="L1131" s="16">
        <v>0.4168</v>
      </c>
      <c r="M1131">
        <v>0.42670000000000002</v>
      </c>
    </row>
    <row r="1132" spans="1:13" x14ac:dyDescent="0.25">
      <c r="A1132" s="14" t="s">
        <v>1828</v>
      </c>
      <c r="B1132" s="15" t="s">
        <v>2255</v>
      </c>
      <c r="C1132" s="15" t="s">
        <v>2397</v>
      </c>
      <c r="D1132" s="61">
        <v>0.83340000000000003</v>
      </c>
      <c r="E1132" s="15" t="s">
        <v>137</v>
      </c>
      <c r="F1132" s="15" t="s">
        <v>138</v>
      </c>
      <c r="G1132" s="61">
        <v>0.75330000000000008</v>
      </c>
      <c r="H1132" s="15">
        <v>0.76480000000000004</v>
      </c>
      <c r="I1132" s="16">
        <v>0.77470000000000006</v>
      </c>
      <c r="J1132" s="16">
        <v>0.78880000000000006</v>
      </c>
      <c r="K1132" s="16">
        <v>0.80520000000000003</v>
      </c>
      <c r="L1132" s="16">
        <v>0.79050000000000009</v>
      </c>
      <c r="M1132">
        <v>0.78090000000000004</v>
      </c>
    </row>
    <row r="1133" spans="1:13" x14ac:dyDescent="0.25">
      <c r="A1133" s="15" t="s">
        <v>1829</v>
      </c>
      <c r="B1133" s="15" t="s">
        <v>2125</v>
      </c>
      <c r="C1133" s="15" t="s">
        <v>312</v>
      </c>
      <c r="D1133" s="61">
        <v>0.84630000000000005</v>
      </c>
      <c r="E1133" s="15" t="s">
        <v>261</v>
      </c>
      <c r="F1133" s="15" t="s">
        <v>262</v>
      </c>
      <c r="G1133" s="61">
        <v>0.82300000000000006</v>
      </c>
      <c r="H1133" s="15">
        <v>0.81859999999999999</v>
      </c>
      <c r="I1133" s="16">
        <v>0.83379999999999999</v>
      </c>
      <c r="J1133" s="16">
        <v>0.83650000000000002</v>
      </c>
      <c r="K1133" s="16">
        <v>0.84160000000000001</v>
      </c>
      <c r="L1133" s="16">
        <v>0.86230000000000007</v>
      </c>
      <c r="M1133">
        <v>0.83</v>
      </c>
    </row>
    <row r="1134" spans="1:13" x14ac:dyDescent="0.25">
      <c r="A1134" s="15" t="s">
        <v>1830</v>
      </c>
      <c r="B1134" s="15" t="s">
        <v>2012</v>
      </c>
      <c r="C1134" s="15" t="s">
        <v>200</v>
      </c>
      <c r="D1134" s="61">
        <v>0.83650000000000002</v>
      </c>
      <c r="E1134" s="15" t="s">
        <v>309</v>
      </c>
      <c r="F1134" s="15" t="s">
        <v>202</v>
      </c>
      <c r="G1134" s="61">
        <v>0.82000000000000006</v>
      </c>
      <c r="H1134" s="15">
        <v>0.8276</v>
      </c>
      <c r="I1134" s="16">
        <v>0.85</v>
      </c>
      <c r="J1134" s="16">
        <v>0.86699999999999999</v>
      </c>
      <c r="K1134" s="16">
        <v>0.87530000000000008</v>
      </c>
      <c r="L1134" s="16">
        <v>0.8822000000000001</v>
      </c>
      <c r="M1134">
        <v>0.88600000000000001</v>
      </c>
    </row>
    <row r="1135" spans="1:13" x14ac:dyDescent="0.25">
      <c r="A1135" s="15" t="s">
        <v>1831</v>
      </c>
      <c r="B1135" s="15" t="s">
        <v>2248</v>
      </c>
      <c r="C1135" s="15" t="s">
        <v>2395</v>
      </c>
      <c r="D1135" s="61">
        <v>0.78849999999999998</v>
      </c>
      <c r="E1135" s="15" t="s">
        <v>318</v>
      </c>
      <c r="F1135" s="15" t="s">
        <v>276</v>
      </c>
      <c r="G1135" s="61">
        <v>0.80610000000000004</v>
      </c>
      <c r="H1135" s="15">
        <v>0.81899999999999995</v>
      </c>
      <c r="I1135" s="16">
        <v>0.80720000000000003</v>
      </c>
      <c r="J1135" s="16">
        <v>0.80780000000000007</v>
      </c>
      <c r="K1135" s="16">
        <v>0.79090000000000005</v>
      </c>
      <c r="L1135" s="16">
        <v>0.82590000000000008</v>
      </c>
      <c r="M1135">
        <v>0.81840000000000002</v>
      </c>
    </row>
    <row r="1136" spans="1:13" x14ac:dyDescent="0.25">
      <c r="A1136" s="15" t="s">
        <v>1832</v>
      </c>
      <c r="B1136" s="15" t="s">
        <v>2185</v>
      </c>
      <c r="C1136" s="15" t="s">
        <v>365</v>
      </c>
      <c r="D1136" s="61">
        <v>0.96440000000000003</v>
      </c>
      <c r="E1136" s="15" t="s">
        <v>174</v>
      </c>
      <c r="F1136" s="15" t="s">
        <v>175</v>
      </c>
      <c r="G1136" s="61">
        <v>0.79780000000000006</v>
      </c>
      <c r="H1136" s="15">
        <v>0.73799999999999999</v>
      </c>
      <c r="I1136" s="16">
        <v>0.74050000000000005</v>
      </c>
      <c r="J1136" s="16">
        <v>0.72740000000000005</v>
      </c>
      <c r="K1136" s="16" t="s">
        <v>635</v>
      </c>
      <c r="L1136" s="16" t="s">
        <v>635</v>
      </c>
      <c r="M1136" t="s">
        <v>635</v>
      </c>
    </row>
    <row r="1137" spans="1:13" x14ac:dyDescent="0.25">
      <c r="A1137" s="15" t="s">
        <v>1833</v>
      </c>
      <c r="B1137" s="15" t="s">
        <v>2024</v>
      </c>
      <c r="C1137" s="15" t="s">
        <v>215</v>
      </c>
      <c r="D1137" s="61">
        <v>0.80740000000000001</v>
      </c>
      <c r="E1137" s="15" t="s">
        <v>178</v>
      </c>
      <c r="F1137" s="15" t="s">
        <v>179</v>
      </c>
      <c r="G1137" s="61">
        <v>0.86250000000000004</v>
      </c>
      <c r="H1137" s="15">
        <v>0.88219999999999998</v>
      </c>
      <c r="I1137" s="16">
        <v>0.88690000000000002</v>
      </c>
      <c r="J1137" s="16">
        <v>0.91360000000000008</v>
      </c>
      <c r="K1137" s="16">
        <v>0.85130000000000006</v>
      </c>
      <c r="L1137" s="16">
        <v>0.89550000000000007</v>
      </c>
      <c r="M1137">
        <v>0.92469999999999997</v>
      </c>
    </row>
    <row r="1138" spans="1:13" x14ac:dyDescent="0.25">
      <c r="A1138" s="15" t="s">
        <v>1834</v>
      </c>
      <c r="B1138" s="15" t="s">
        <v>2218</v>
      </c>
      <c r="C1138" s="15" t="s">
        <v>392</v>
      </c>
      <c r="D1138" s="61">
        <v>0.85189999999999999</v>
      </c>
      <c r="E1138" s="15" t="s">
        <v>99</v>
      </c>
      <c r="F1138" s="15" t="s">
        <v>100</v>
      </c>
      <c r="G1138" s="61">
        <v>0.86960000000000004</v>
      </c>
      <c r="H1138" s="15">
        <v>0.87990000000000002</v>
      </c>
      <c r="I1138" s="16">
        <v>0.87380000000000002</v>
      </c>
      <c r="J1138" s="16">
        <v>0.86680000000000001</v>
      </c>
      <c r="K1138" s="16">
        <v>0.82910000000000006</v>
      </c>
      <c r="L1138" s="16">
        <v>0.83340000000000003</v>
      </c>
      <c r="M1138">
        <v>0</v>
      </c>
    </row>
    <row r="1139" spans="1:13" x14ac:dyDescent="0.25">
      <c r="A1139" s="15" t="s">
        <v>1835</v>
      </c>
      <c r="B1139" s="15" t="s">
        <v>2323</v>
      </c>
      <c r="C1139" s="15" t="s">
        <v>466</v>
      </c>
      <c r="D1139" s="61">
        <v>1.0941000000000001</v>
      </c>
      <c r="E1139" s="15" t="s">
        <v>118</v>
      </c>
      <c r="F1139" s="15" t="s">
        <v>119</v>
      </c>
      <c r="G1139" s="61">
        <v>1.0911</v>
      </c>
      <c r="H1139" s="15">
        <v>0.996</v>
      </c>
      <c r="I1139" s="16">
        <v>0.9708</v>
      </c>
      <c r="J1139" s="16">
        <v>0.93060000000000009</v>
      </c>
      <c r="K1139" s="16">
        <v>0.88780000000000003</v>
      </c>
      <c r="L1139" s="16">
        <v>0.88190000000000002</v>
      </c>
      <c r="M1139">
        <v>0.88929999999999998</v>
      </c>
    </row>
    <row r="1140" spans="1:13" x14ac:dyDescent="0.25">
      <c r="A1140" s="15" t="s">
        <v>1836</v>
      </c>
      <c r="B1140" s="15" t="s">
        <v>2084</v>
      </c>
      <c r="C1140" s="15" t="s">
        <v>273</v>
      </c>
      <c r="D1140" s="61">
        <v>0.81459999999999999</v>
      </c>
      <c r="E1140" s="15" t="s">
        <v>145</v>
      </c>
      <c r="F1140" s="15" t="s">
        <v>146</v>
      </c>
      <c r="G1140" s="61">
        <v>0.76560000000000006</v>
      </c>
      <c r="H1140" s="15">
        <v>0.71079999999999999</v>
      </c>
      <c r="I1140" s="16">
        <v>0.69630000000000003</v>
      </c>
      <c r="J1140" s="16">
        <v>0.72010000000000007</v>
      </c>
      <c r="K1140" s="16">
        <v>0.71220000000000006</v>
      </c>
      <c r="L1140" s="16">
        <v>0.70820000000000005</v>
      </c>
      <c r="M1140">
        <v>0.73729999999999996</v>
      </c>
    </row>
    <row r="1141" spans="1:13" x14ac:dyDescent="0.25">
      <c r="A1141" s="15" t="s">
        <v>1837</v>
      </c>
      <c r="B1141" s="15" t="s">
        <v>2281</v>
      </c>
      <c r="C1141" s="15" t="s">
        <v>440</v>
      </c>
      <c r="D1141" s="61">
        <v>0.83740000000000003</v>
      </c>
      <c r="E1141" s="15" t="s">
        <v>96</v>
      </c>
      <c r="F1141" s="15" t="s">
        <v>97</v>
      </c>
      <c r="G1141" s="61">
        <v>0.77480000000000004</v>
      </c>
      <c r="H1141" s="15">
        <v>0.76380000000000003</v>
      </c>
      <c r="I1141" s="16">
        <v>0.75090000000000001</v>
      </c>
      <c r="J1141" s="16">
        <v>0.76829999999999998</v>
      </c>
      <c r="K1141" s="16" t="s">
        <v>635</v>
      </c>
      <c r="L1141" s="16" t="s">
        <v>635</v>
      </c>
      <c r="M1141" t="s">
        <v>635</v>
      </c>
    </row>
    <row r="1142" spans="1:13" x14ac:dyDescent="0.25">
      <c r="A1142" s="15" t="s">
        <v>1838</v>
      </c>
      <c r="B1142" s="15" t="s">
        <v>1978</v>
      </c>
      <c r="C1142" s="15" t="s">
        <v>250</v>
      </c>
      <c r="D1142" s="61">
        <v>0.93679999999999997</v>
      </c>
      <c r="E1142" s="15" t="s">
        <v>115</v>
      </c>
      <c r="F1142" s="15" t="s">
        <v>116</v>
      </c>
      <c r="G1142" s="61">
        <v>0.94640000000000002</v>
      </c>
      <c r="H1142" s="15">
        <v>0.95020000000000004</v>
      </c>
      <c r="I1142" s="16">
        <v>0.94930000000000003</v>
      </c>
      <c r="J1142" s="16">
        <v>0.93370000000000009</v>
      </c>
      <c r="K1142" s="16" t="s">
        <v>635</v>
      </c>
      <c r="L1142" s="16" t="s">
        <v>635</v>
      </c>
      <c r="M1142" t="s">
        <v>635</v>
      </c>
    </row>
    <row r="1143" spans="1:13" x14ac:dyDescent="0.25">
      <c r="A1143" s="15" t="s">
        <v>1839</v>
      </c>
      <c r="B1143" s="15" t="s">
        <v>2158</v>
      </c>
      <c r="C1143" s="15" t="s">
        <v>2373</v>
      </c>
      <c r="D1143" s="61">
        <v>1.1025</v>
      </c>
      <c r="E1143" s="15" t="s">
        <v>171</v>
      </c>
      <c r="F1143" s="15" t="s">
        <v>172</v>
      </c>
      <c r="G1143" s="61">
        <v>1.1288</v>
      </c>
      <c r="H1143" s="15">
        <v>1.0931</v>
      </c>
      <c r="I1143" s="16">
        <v>1.089</v>
      </c>
      <c r="J1143" s="16">
        <v>1.1142000000000001</v>
      </c>
      <c r="K1143" s="16">
        <v>1.1113</v>
      </c>
      <c r="L1143" s="16">
        <v>1.1418000000000001</v>
      </c>
      <c r="M1143">
        <v>1.1443000000000001</v>
      </c>
    </row>
    <row r="1144" spans="1:13" x14ac:dyDescent="0.25">
      <c r="A1144" s="15" t="s">
        <v>1840</v>
      </c>
      <c r="B1144" s="15" t="s">
        <v>2140</v>
      </c>
      <c r="C1144" s="15" t="s">
        <v>327</v>
      </c>
      <c r="D1144" s="61">
        <v>0.94710000000000005</v>
      </c>
      <c r="E1144" s="15" t="s">
        <v>137</v>
      </c>
      <c r="F1144" s="15" t="s">
        <v>138</v>
      </c>
      <c r="G1144" s="61">
        <v>0.9486</v>
      </c>
      <c r="H1144" s="15">
        <v>0.94710000000000005</v>
      </c>
      <c r="I1144" s="16">
        <v>0.94689999999999996</v>
      </c>
      <c r="J1144" s="16">
        <v>0.9536</v>
      </c>
      <c r="K1144" s="16">
        <v>0.9457000000000001</v>
      </c>
      <c r="L1144" s="16">
        <v>0.96790000000000009</v>
      </c>
      <c r="M1144">
        <v>0.97919999999999996</v>
      </c>
    </row>
    <row r="1145" spans="1:13" x14ac:dyDescent="0.25">
      <c r="A1145" s="15" t="s">
        <v>1841</v>
      </c>
      <c r="B1145" s="15" t="s">
        <v>2315</v>
      </c>
      <c r="C1145" s="15" t="s">
        <v>459</v>
      </c>
      <c r="D1145" s="61">
        <v>0.86860000000000004</v>
      </c>
      <c r="E1145" s="15" t="s">
        <v>109</v>
      </c>
      <c r="F1145" s="15" t="s">
        <v>110</v>
      </c>
      <c r="G1145" s="61">
        <v>0.89260000000000006</v>
      </c>
      <c r="H1145" s="15">
        <v>0.89100000000000001</v>
      </c>
      <c r="I1145" s="16">
        <v>0.87360000000000004</v>
      </c>
      <c r="J1145" s="16">
        <v>0.86220000000000008</v>
      </c>
      <c r="K1145" s="16">
        <v>0.85610000000000008</v>
      </c>
      <c r="L1145" s="16">
        <v>0.85120000000000007</v>
      </c>
      <c r="M1145">
        <v>0.86780000000000002</v>
      </c>
    </row>
    <row r="1146" spans="1:13" x14ac:dyDescent="0.25">
      <c r="A1146" s="15" t="s">
        <v>1842</v>
      </c>
      <c r="B1146" s="15" t="s">
        <v>2132</v>
      </c>
      <c r="C1146" s="15" t="s">
        <v>319</v>
      </c>
      <c r="D1146" s="61">
        <v>0.88009999999999999</v>
      </c>
      <c r="E1146" s="15" t="s">
        <v>318</v>
      </c>
      <c r="F1146" s="15" t="s">
        <v>276</v>
      </c>
      <c r="G1146" s="61">
        <v>0.87360000000000004</v>
      </c>
      <c r="H1146" s="15">
        <v>0.83740000000000003</v>
      </c>
      <c r="I1146" s="16">
        <v>0.83989999999999998</v>
      </c>
      <c r="J1146" s="16">
        <v>0.84400000000000008</v>
      </c>
      <c r="K1146" s="16">
        <v>0.84820000000000007</v>
      </c>
      <c r="L1146" s="16">
        <v>0.8508</v>
      </c>
      <c r="M1146">
        <v>0.84470000000000001</v>
      </c>
    </row>
    <row r="1147" spans="1:13" x14ac:dyDescent="0.25">
      <c r="A1147" s="15" t="s">
        <v>1843</v>
      </c>
      <c r="B1147" s="15" t="s">
        <v>1973</v>
      </c>
      <c r="C1147" s="15" t="s">
        <v>144</v>
      </c>
      <c r="D1147" s="61">
        <v>0.70379999999999998</v>
      </c>
      <c r="E1147" s="15" t="s">
        <v>145</v>
      </c>
      <c r="F1147" s="15" t="s">
        <v>146</v>
      </c>
      <c r="G1147" s="61">
        <v>0.70269999999999999</v>
      </c>
      <c r="H1147" s="15">
        <v>0.72109999999999996</v>
      </c>
      <c r="I1147" s="16">
        <v>0.71279999999999999</v>
      </c>
      <c r="J1147" s="16">
        <v>0.71789999999999998</v>
      </c>
      <c r="K1147" s="16">
        <v>0.71689999999999998</v>
      </c>
      <c r="L1147" s="16">
        <v>0.7208</v>
      </c>
      <c r="M1147">
        <v>0.73560000000000003</v>
      </c>
    </row>
    <row r="1148" spans="1:13" x14ac:dyDescent="0.25">
      <c r="A1148" s="15" t="s">
        <v>1844</v>
      </c>
      <c r="B1148" s="15" t="s">
        <v>2187</v>
      </c>
      <c r="C1148" s="15" t="s">
        <v>362</v>
      </c>
      <c r="D1148" s="61">
        <v>0.95489999999999997</v>
      </c>
      <c r="E1148" s="15" t="s">
        <v>159</v>
      </c>
      <c r="F1148" s="15" t="s">
        <v>160</v>
      </c>
      <c r="G1148" s="61">
        <v>0.9415</v>
      </c>
      <c r="H1148" s="15">
        <v>0.8569</v>
      </c>
      <c r="I1148" s="16">
        <v>0.86180000000000001</v>
      </c>
      <c r="J1148" s="16">
        <v>0.82920000000000005</v>
      </c>
      <c r="K1148" s="16">
        <v>0.81059999999999999</v>
      </c>
      <c r="L1148" s="16">
        <v>0.76910000000000001</v>
      </c>
      <c r="M1148">
        <v>0.79990000000000006</v>
      </c>
    </row>
    <row r="1149" spans="1:13" x14ac:dyDescent="0.25">
      <c r="A1149" s="15" t="s">
        <v>1845</v>
      </c>
      <c r="B1149" s="15" t="s">
        <v>2222</v>
      </c>
      <c r="C1149" s="15" t="s">
        <v>2388</v>
      </c>
      <c r="D1149" s="61">
        <v>0.9355</v>
      </c>
      <c r="E1149" s="15" t="s">
        <v>229</v>
      </c>
      <c r="F1149" s="15" t="s">
        <v>230</v>
      </c>
      <c r="G1149" s="61">
        <v>0.91190000000000004</v>
      </c>
      <c r="H1149" s="15">
        <v>0.9385</v>
      </c>
      <c r="I1149" s="16">
        <v>0.95530000000000004</v>
      </c>
      <c r="J1149" s="16">
        <v>0.93400000000000005</v>
      </c>
      <c r="K1149" s="16">
        <v>0.94000000000000006</v>
      </c>
      <c r="L1149" s="16">
        <v>0.94890000000000008</v>
      </c>
      <c r="M1149">
        <v>0.96279999999999999</v>
      </c>
    </row>
    <row r="1150" spans="1:13" x14ac:dyDescent="0.25">
      <c r="A1150" s="14" t="s">
        <v>1846</v>
      </c>
      <c r="B1150" s="15" t="s">
        <v>2021</v>
      </c>
      <c r="C1150" s="15" t="s">
        <v>212</v>
      </c>
      <c r="D1150" s="61">
        <v>0.92330000000000001</v>
      </c>
      <c r="E1150" s="15" t="s">
        <v>213</v>
      </c>
      <c r="F1150" s="15" t="s">
        <v>214</v>
      </c>
      <c r="G1150" s="61">
        <v>0.90100000000000002</v>
      </c>
      <c r="H1150" s="15">
        <v>0.90100000000000002</v>
      </c>
      <c r="I1150" s="16">
        <v>0.88239999999999996</v>
      </c>
      <c r="J1150" s="16">
        <v>0.86990000000000001</v>
      </c>
      <c r="K1150" s="16">
        <v>0.90810000000000002</v>
      </c>
      <c r="L1150" s="16">
        <v>0.91300000000000003</v>
      </c>
      <c r="M1150">
        <v>0.9073</v>
      </c>
    </row>
    <row r="1151" spans="1:13" x14ac:dyDescent="0.25">
      <c r="A1151" s="15" t="s">
        <v>1847</v>
      </c>
      <c r="B1151" s="15" t="s">
        <v>2298</v>
      </c>
      <c r="C1151" s="15" t="s">
        <v>2408</v>
      </c>
      <c r="D1151" s="61">
        <v>0.93659999999999999</v>
      </c>
      <c r="E1151" s="15" t="s">
        <v>131</v>
      </c>
      <c r="F1151" s="15" t="s">
        <v>132</v>
      </c>
      <c r="G1151" s="61">
        <v>0.9163</v>
      </c>
      <c r="H1151" s="15">
        <v>0.92010000000000003</v>
      </c>
      <c r="I1151" s="16">
        <v>0.93079999999999996</v>
      </c>
      <c r="J1151" s="16">
        <v>0.92560000000000009</v>
      </c>
      <c r="K1151" s="16">
        <v>0.91380000000000006</v>
      </c>
      <c r="L1151" s="16">
        <v>0.90780000000000005</v>
      </c>
      <c r="M1151">
        <v>0.89790000000000003</v>
      </c>
    </row>
    <row r="1152" spans="1:13" x14ac:dyDescent="0.25">
      <c r="A1152" s="14" t="s">
        <v>1848</v>
      </c>
      <c r="B1152" s="15" t="s">
        <v>1956</v>
      </c>
      <c r="C1152" s="15" t="s">
        <v>650</v>
      </c>
      <c r="D1152" s="61">
        <v>0.35759999999999997</v>
      </c>
      <c r="E1152" s="15" t="s">
        <v>106</v>
      </c>
      <c r="F1152" s="15" t="s">
        <v>107</v>
      </c>
      <c r="G1152" s="61">
        <v>0.37190000000000001</v>
      </c>
      <c r="H1152" s="15">
        <v>0.3911</v>
      </c>
      <c r="I1152" s="16">
        <v>0.39489999999999997</v>
      </c>
      <c r="J1152" s="16">
        <v>0.4047</v>
      </c>
      <c r="K1152" s="16">
        <v>0.41860000000000003</v>
      </c>
      <c r="L1152" s="16">
        <v>0.4168</v>
      </c>
      <c r="M1152">
        <v>0.42670000000000002</v>
      </c>
    </row>
    <row r="1153" spans="1:13" x14ac:dyDescent="0.25">
      <c r="A1153" s="14" t="s">
        <v>1849</v>
      </c>
      <c r="B1153" s="15" t="s">
        <v>1956</v>
      </c>
      <c r="C1153" s="15" t="s">
        <v>650</v>
      </c>
      <c r="D1153" s="61">
        <v>0.35759999999999997</v>
      </c>
      <c r="E1153" s="15" t="s">
        <v>106</v>
      </c>
      <c r="F1153" s="15" t="s">
        <v>107</v>
      </c>
      <c r="G1153" s="61">
        <v>0.37190000000000001</v>
      </c>
      <c r="H1153" s="15">
        <v>0.3911</v>
      </c>
      <c r="I1153" s="16">
        <v>0.39489999999999997</v>
      </c>
      <c r="J1153" s="16">
        <v>0.4047</v>
      </c>
      <c r="K1153" s="16">
        <v>0.41860000000000003</v>
      </c>
      <c r="L1153" s="16">
        <v>0.4168</v>
      </c>
      <c r="M1153">
        <v>0.42670000000000002</v>
      </c>
    </row>
    <row r="1154" spans="1:13" x14ac:dyDescent="0.25">
      <c r="A1154" s="15" t="s">
        <v>1850</v>
      </c>
      <c r="B1154" s="15" t="s">
        <v>1951</v>
      </c>
      <c r="C1154" s="15" t="s">
        <v>95</v>
      </c>
      <c r="D1154" s="61">
        <v>0.77470000000000006</v>
      </c>
      <c r="E1154" s="15" t="s">
        <v>96</v>
      </c>
      <c r="F1154" s="15" t="s">
        <v>97</v>
      </c>
      <c r="G1154" s="61">
        <v>0.76660000000000006</v>
      </c>
      <c r="H1154" s="15">
        <v>0.77759999999999996</v>
      </c>
      <c r="I1154" s="16">
        <v>0.77410000000000001</v>
      </c>
      <c r="J1154" s="16">
        <v>0.76700000000000002</v>
      </c>
      <c r="K1154" s="16">
        <v>0.78339999999999999</v>
      </c>
      <c r="L1154" s="16">
        <v>0.79039999999999999</v>
      </c>
      <c r="M1154">
        <v>0.77739999999999998</v>
      </c>
    </row>
    <row r="1155" spans="1:13" x14ac:dyDescent="0.25">
      <c r="A1155" s="15" t="s">
        <v>1851</v>
      </c>
      <c r="B1155" s="15" t="s">
        <v>2110</v>
      </c>
      <c r="C1155" s="15" t="s">
        <v>297</v>
      </c>
      <c r="D1155" s="61">
        <v>0.88119999999999998</v>
      </c>
      <c r="E1155" s="15" t="s">
        <v>131</v>
      </c>
      <c r="F1155" s="15" t="s">
        <v>132</v>
      </c>
      <c r="G1155" s="61">
        <v>0.85770000000000002</v>
      </c>
      <c r="H1155" s="15">
        <v>0.87509999999999999</v>
      </c>
      <c r="I1155" s="16">
        <v>0.87790000000000001</v>
      </c>
      <c r="J1155" s="16">
        <v>0.89490000000000003</v>
      </c>
      <c r="K1155" s="16">
        <v>0.91970000000000007</v>
      </c>
      <c r="L1155" s="16">
        <v>0.91570000000000007</v>
      </c>
      <c r="M1155">
        <v>0.95579999999999998</v>
      </c>
    </row>
    <row r="1156" spans="1:13" x14ac:dyDescent="0.25">
      <c r="A1156" s="15" t="s">
        <v>1852</v>
      </c>
      <c r="B1156" s="15" t="s">
        <v>2208</v>
      </c>
      <c r="C1156" s="15" t="s">
        <v>384</v>
      </c>
      <c r="D1156" s="61">
        <v>0.95489999999999997</v>
      </c>
      <c r="E1156" s="15" t="s">
        <v>156</v>
      </c>
      <c r="F1156" s="15" t="s">
        <v>157</v>
      </c>
      <c r="G1156" s="61">
        <v>0.93230000000000002</v>
      </c>
      <c r="H1156" s="15">
        <v>0.94430000000000003</v>
      </c>
      <c r="I1156" s="16">
        <v>0.94110000000000005</v>
      </c>
      <c r="J1156" s="16">
        <v>0.90240000000000009</v>
      </c>
      <c r="K1156" s="16">
        <v>0.95700000000000007</v>
      </c>
      <c r="L1156" s="16">
        <v>0.9284</v>
      </c>
      <c r="M1156">
        <v>0.97240000000000004</v>
      </c>
    </row>
    <row r="1157" spans="1:13" x14ac:dyDescent="0.25">
      <c r="A1157" s="15" t="s">
        <v>1853</v>
      </c>
      <c r="B1157" s="15" t="s">
        <v>2180</v>
      </c>
      <c r="C1157" s="15" t="s">
        <v>358</v>
      </c>
      <c r="D1157" s="61">
        <v>0.88039999999999996</v>
      </c>
      <c r="E1157" s="15" t="s">
        <v>159</v>
      </c>
      <c r="F1157" s="15" t="s">
        <v>160</v>
      </c>
      <c r="G1157" s="61">
        <v>0.81390000000000007</v>
      </c>
      <c r="H1157" s="15">
        <v>0.85809999999999997</v>
      </c>
      <c r="I1157" s="16">
        <v>0.85640000000000005</v>
      </c>
      <c r="J1157" s="16">
        <v>0.8891</v>
      </c>
      <c r="K1157" s="16">
        <v>0.87760000000000005</v>
      </c>
      <c r="L1157" s="16">
        <v>0.89260000000000006</v>
      </c>
      <c r="M1157">
        <v>0.85240000000000005</v>
      </c>
    </row>
    <row r="1158" spans="1:13" x14ac:dyDescent="0.25">
      <c r="A1158" s="15" t="s">
        <v>1854</v>
      </c>
      <c r="B1158" s="15" t="s">
        <v>2110</v>
      </c>
      <c r="C1158" s="15" t="s">
        <v>297</v>
      </c>
      <c r="D1158" s="61">
        <v>0.88119999999999998</v>
      </c>
      <c r="E1158" s="15" t="s">
        <v>131</v>
      </c>
      <c r="F1158" s="15" t="s">
        <v>132</v>
      </c>
      <c r="G1158" s="61">
        <v>0.85770000000000002</v>
      </c>
      <c r="H1158" s="15">
        <v>0.87509999999999999</v>
      </c>
      <c r="I1158" s="16">
        <v>0.87790000000000001</v>
      </c>
      <c r="J1158" s="16">
        <v>0.89490000000000003</v>
      </c>
      <c r="K1158" s="16">
        <v>0.91970000000000007</v>
      </c>
      <c r="L1158" s="16">
        <v>0.91570000000000007</v>
      </c>
      <c r="M1158">
        <v>0.95579999999999998</v>
      </c>
    </row>
    <row r="1159" spans="1:13" x14ac:dyDescent="0.25">
      <c r="A1159" s="15" t="s">
        <v>1855</v>
      </c>
      <c r="B1159" s="15" t="s">
        <v>2188</v>
      </c>
      <c r="C1159" s="15" t="s">
        <v>363</v>
      </c>
      <c r="D1159" s="61">
        <v>0.33489999999999998</v>
      </c>
      <c r="E1159" s="15" t="s">
        <v>106</v>
      </c>
      <c r="F1159" s="15" t="s">
        <v>107</v>
      </c>
      <c r="G1159" s="61">
        <v>0.35400000000000004</v>
      </c>
      <c r="H1159" s="15">
        <v>0.36349999999999999</v>
      </c>
      <c r="I1159" s="16">
        <v>0.37919999999999998</v>
      </c>
      <c r="J1159" s="16">
        <v>0.38880000000000003</v>
      </c>
      <c r="K1159" s="16" t="s">
        <v>635</v>
      </c>
      <c r="L1159" s="16" t="s">
        <v>635</v>
      </c>
      <c r="M1159" t="s">
        <v>635</v>
      </c>
    </row>
    <row r="1160" spans="1:13" x14ac:dyDescent="0.25">
      <c r="A1160" s="15" t="s">
        <v>1856</v>
      </c>
      <c r="B1160" s="15" t="s">
        <v>2074</v>
      </c>
      <c r="C1160" s="15" t="s">
        <v>2360</v>
      </c>
      <c r="D1160" s="61">
        <v>0.89529999999999998</v>
      </c>
      <c r="E1160" s="15" t="s">
        <v>121</v>
      </c>
      <c r="F1160" s="15" t="s">
        <v>122</v>
      </c>
      <c r="G1160" s="61">
        <v>0.87120000000000009</v>
      </c>
      <c r="H1160" s="15">
        <v>0.89910000000000001</v>
      </c>
      <c r="I1160" s="16">
        <v>0.89080000000000004</v>
      </c>
      <c r="J1160" s="16">
        <v>0.87960000000000005</v>
      </c>
      <c r="K1160" s="16" t="s">
        <v>635</v>
      </c>
      <c r="L1160" s="16" t="s">
        <v>635</v>
      </c>
      <c r="M1160" t="s">
        <v>635</v>
      </c>
    </row>
    <row r="1161" spans="1:13" x14ac:dyDescent="0.25">
      <c r="A1161" s="15" t="s">
        <v>1857</v>
      </c>
      <c r="B1161" s="15" t="s">
        <v>2163</v>
      </c>
      <c r="C1161" s="15" t="s">
        <v>347</v>
      </c>
      <c r="D1161" s="61">
        <v>0.85519999999999996</v>
      </c>
      <c r="E1161" s="15" t="s">
        <v>112</v>
      </c>
      <c r="F1161" s="15" t="s">
        <v>113</v>
      </c>
      <c r="G1161" s="61">
        <v>0.80149999999999999</v>
      </c>
      <c r="H1161" s="15">
        <v>0.81710000000000005</v>
      </c>
      <c r="I1161" s="16">
        <v>0.83379999999999999</v>
      </c>
      <c r="J1161" s="16">
        <v>0.81290000000000007</v>
      </c>
      <c r="K1161" s="16">
        <v>0.78910000000000002</v>
      </c>
      <c r="L1161" s="16">
        <v>0.78690000000000004</v>
      </c>
      <c r="M1161">
        <v>0.81850000000000001</v>
      </c>
    </row>
    <row r="1162" spans="1:13" x14ac:dyDescent="0.25">
      <c r="A1162" s="15" t="s">
        <v>1858</v>
      </c>
      <c r="B1162" s="15" t="s">
        <v>1984</v>
      </c>
      <c r="C1162" s="15" t="s">
        <v>165</v>
      </c>
      <c r="D1162" s="61">
        <v>0.83750000000000002</v>
      </c>
      <c r="E1162" s="15" t="s">
        <v>96</v>
      </c>
      <c r="F1162" s="15" t="s">
        <v>97</v>
      </c>
      <c r="G1162" s="61">
        <v>0.81620000000000004</v>
      </c>
      <c r="H1162" s="15">
        <v>0.78800000000000003</v>
      </c>
      <c r="I1162" s="16">
        <v>0.79169999999999996</v>
      </c>
      <c r="J1162" s="16">
        <v>0.79880000000000007</v>
      </c>
      <c r="K1162" s="16">
        <v>0.79880000000000007</v>
      </c>
      <c r="L1162" s="16">
        <v>0.79610000000000003</v>
      </c>
      <c r="M1162">
        <v>0.76780000000000004</v>
      </c>
    </row>
    <row r="1163" spans="1:13" x14ac:dyDescent="0.25">
      <c r="A1163" s="15" t="s">
        <v>1859</v>
      </c>
      <c r="B1163" s="15" t="s">
        <v>2142</v>
      </c>
      <c r="C1163" s="15" t="s">
        <v>329</v>
      </c>
      <c r="D1163" s="61">
        <v>1.0185</v>
      </c>
      <c r="E1163" s="15" t="s">
        <v>199</v>
      </c>
      <c r="F1163" s="15" t="s">
        <v>157</v>
      </c>
      <c r="G1163" s="61">
        <v>1.0746</v>
      </c>
      <c r="H1163" s="15">
        <v>1.0839000000000001</v>
      </c>
      <c r="I1163" s="16">
        <v>1.0615000000000001</v>
      </c>
      <c r="J1163" s="16">
        <v>1.0530000000000002</v>
      </c>
      <c r="K1163" s="16">
        <v>1.0686</v>
      </c>
      <c r="L1163" s="16">
        <v>1.0770999999999999</v>
      </c>
      <c r="M1163">
        <v>1.1395</v>
      </c>
    </row>
    <row r="1164" spans="1:13" x14ac:dyDescent="0.25">
      <c r="A1164" s="15" t="s">
        <v>1860</v>
      </c>
      <c r="B1164" s="15" t="s">
        <v>2212</v>
      </c>
      <c r="C1164" s="15" t="s">
        <v>387</v>
      </c>
      <c r="D1164" s="61">
        <v>0.84340000000000004</v>
      </c>
      <c r="E1164" s="15" t="s">
        <v>148</v>
      </c>
      <c r="F1164" s="15" t="s">
        <v>149</v>
      </c>
      <c r="G1164" s="61">
        <v>0.82280000000000009</v>
      </c>
      <c r="H1164" s="15">
        <v>0.83050000000000002</v>
      </c>
      <c r="I1164" s="16">
        <v>0.82569999999999999</v>
      </c>
      <c r="J1164" s="16">
        <v>0.86720000000000008</v>
      </c>
      <c r="K1164" s="16">
        <v>0.89590000000000003</v>
      </c>
      <c r="L1164" s="16">
        <v>0.8851</v>
      </c>
      <c r="M1164">
        <v>0.90369999999999995</v>
      </c>
    </row>
    <row r="1165" spans="1:13" x14ac:dyDescent="0.25">
      <c r="A1165" s="15" t="s">
        <v>1861</v>
      </c>
      <c r="B1165" s="15" t="s">
        <v>2125</v>
      </c>
      <c r="C1165" s="15" t="s">
        <v>312</v>
      </c>
      <c r="D1165" s="61">
        <v>0.84630000000000005</v>
      </c>
      <c r="E1165" s="15" t="s">
        <v>261</v>
      </c>
      <c r="F1165" s="15" t="s">
        <v>262</v>
      </c>
      <c r="G1165" s="61">
        <v>0.82300000000000006</v>
      </c>
      <c r="H1165" s="15">
        <v>0.81859999999999999</v>
      </c>
      <c r="I1165" s="16">
        <v>0.83379999999999999</v>
      </c>
      <c r="J1165" s="16">
        <v>0.83650000000000002</v>
      </c>
      <c r="K1165" s="16">
        <v>0.84160000000000001</v>
      </c>
      <c r="L1165" s="16">
        <v>0.86230000000000007</v>
      </c>
      <c r="M1165">
        <v>0.83</v>
      </c>
    </row>
    <row r="1166" spans="1:13" x14ac:dyDescent="0.25">
      <c r="A1166" s="15" t="s">
        <v>1862</v>
      </c>
      <c r="B1166" s="15" t="s">
        <v>2168</v>
      </c>
      <c r="C1166" s="15" t="s">
        <v>646</v>
      </c>
      <c r="D1166" s="61">
        <v>0.93930000000000002</v>
      </c>
      <c r="E1166" s="15" t="s">
        <v>115</v>
      </c>
      <c r="F1166" s="15" t="s">
        <v>116</v>
      </c>
      <c r="G1166" s="61">
        <v>0.93670000000000009</v>
      </c>
      <c r="H1166" s="15">
        <v>0.94499999999999995</v>
      </c>
      <c r="I1166" s="16">
        <v>0.94479999999999997</v>
      </c>
      <c r="J1166" s="16">
        <v>0.94259999999999999</v>
      </c>
      <c r="K1166" s="16">
        <v>0.94070000000000009</v>
      </c>
      <c r="L1166" s="16">
        <v>0.93640000000000001</v>
      </c>
      <c r="M1166">
        <v>0.93179999999999996</v>
      </c>
    </row>
    <row r="1167" spans="1:13" x14ac:dyDescent="0.25">
      <c r="A1167" s="15" t="s">
        <v>1863</v>
      </c>
      <c r="B1167" s="15" t="s">
        <v>2173</v>
      </c>
      <c r="C1167" s="15" t="s">
        <v>353</v>
      </c>
      <c r="D1167" s="61">
        <v>0.76049999999999995</v>
      </c>
      <c r="E1167" s="15" t="s">
        <v>112</v>
      </c>
      <c r="F1167" s="15" t="s">
        <v>113</v>
      </c>
      <c r="G1167" s="61">
        <v>0.79480000000000006</v>
      </c>
      <c r="H1167" s="15">
        <v>0.82379999999999998</v>
      </c>
      <c r="I1167" s="16">
        <v>0.82220000000000004</v>
      </c>
      <c r="J1167" s="16">
        <v>0.81890000000000007</v>
      </c>
      <c r="K1167" s="16">
        <v>0.80970000000000009</v>
      </c>
      <c r="L1167" s="16">
        <v>0.83250000000000002</v>
      </c>
      <c r="M1167">
        <v>0.82879999999999998</v>
      </c>
    </row>
    <row r="1168" spans="1:13" x14ac:dyDescent="0.25">
      <c r="A1168" s="15" t="s">
        <v>1864</v>
      </c>
      <c r="B1168" s="15" t="s">
        <v>2023</v>
      </c>
      <c r="C1168" s="15" t="s">
        <v>2355</v>
      </c>
      <c r="D1168" s="61">
        <v>0.80249999999999999</v>
      </c>
      <c r="E1168" s="15" t="s">
        <v>174</v>
      </c>
      <c r="F1168" s="15" t="s">
        <v>175</v>
      </c>
      <c r="G1168" s="61">
        <v>0.79160000000000008</v>
      </c>
      <c r="H1168" s="15">
        <v>0.80459999999999998</v>
      </c>
      <c r="I1168" s="16">
        <v>0.81359999999999999</v>
      </c>
      <c r="J1168" s="16">
        <v>0.81470000000000009</v>
      </c>
      <c r="K1168" s="16">
        <v>0.78320000000000001</v>
      </c>
      <c r="L1168" s="16">
        <v>0.81410000000000005</v>
      </c>
      <c r="M1168">
        <v>0.81679999999999997</v>
      </c>
    </row>
    <row r="1169" spans="1:13" x14ac:dyDescent="0.25">
      <c r="A1169" s="15" t="s">
        <v>1865</v>
      </c>
      <c r="B1169" s="15" t="s">
        <v>2089</v>
      </c>
      <c r="C1169" s="15" t="s">
        <v>278</v>
      </c>
      <c r="D1169" s="61">
        <v>0.83450000000000002</v>
      </c>
      <c r="E1169" s="15" t="s">
        <v>178</v>
      </c>
      <c r="F1169" s="15" t="s">
        <v>179</v>
      </c>
      <c r="G1169" s="61">
        <v>0.85140000000000005</v>
      </c>
      <c r="H1169" s="15">
        <v>0.84389999999999998</v>
      </c>
      <c r="I1169" s="16">
        <v>0.85529999999999995</v>
      </c>
      <c r="J1169" s="16">
        <v>0.83650000000000002</v>
      </c>
      <c r="K1169" s="16">
        <v>0.85250000000000004</v>
      </c>
      <c r="L1169" s="16">
        <v>0.8589</v>
      </c>
      <c r="M1169">
        <v>0.85809999999999997</v>
      </c>
    </row>
    <row r="1170" spans="1:13" x14ac:dyDescent="0.25">
      <c r="A1170" s="15" t="s">
        <v>1866</v>
      </c>
      <c r="B1170" s="15" t="s">
        <v>2324</v>
      </c>
      <c r="C1170" s="15" t="s">
        <v>305</v>
      </c>
      <c r="D1170" s="61">
        <v>0.9889</v>
      </c>
      <c r="E1170" s="15" t="s">
        <v>167</v>
      </c>
      <c r="F1170" s="15" t="s">
        <v>168</v>
      </c>
      <c r="G1170" s="61">
        <v>1.0359</v>
      </c>
      <c r="H1170" s="15">
        <v>1.0428999999999999</v>
      </c>
      <c r="I1170" s="16">
        <v>1.06</v>
      </c>
      <c r="J1170" s="16">
        <v>1.0795000000000001</v>
      </c>
      <c r="K1170" s="16">
        <v>1.0593000000000001</v>
      </c>
      <c r="L1170" s="16">
        <v>1.0427</v>
      </c>
      <c r="M1170">
        <v>1.0814999999999999</v>
      </c>
    </row>
    <row r="1171" spans="1:13" x14ac:dyDescent="0.25">
      <c r="A1171" s="15" t="s">
        <v>1867</v>
      </c>
      <c r="B1171" s="15" t="s">
        <v>1990</v>
      </c>
      <c r="C1171" s="15" t="s">
        <v>2346</v>
      </c>
      <c r="D1171" s="61">
        <v>1.0188999999999999</v>
      </c>
      <c r="E1171" s="15" t="s">
        <v>159</v>
      </c>
      <c r="F1171" s="15" t="s">
        <v>160</v>
      </c>
      <c r="G1171" s="61">
        <v>1.0026000000000002</v>
      </c>
      <c r="H1171" s="15">
        <v>0.99939999999999996</v>
      </c>
      <c r="I1171" s="16">
        <v>0.99250000000000005</v>
      </c>
      <c r="J1171" s="16">
        <v>1.0049000000000001</v>
      </c>
      <c r="K1171" s="16">
        <v>1.0018</v>
      </c>
      <c r="L1171" s="16">
        <v>0.98120000000000007</v>
      </c>
      <c r="M1171">
        <v>0.97499999999999998</v>
      </c>
    </row>
    <row r="1172" spans="1:13" x14ac:dyDescent="0.25">
      <c r="A1172" s="15" t="s">
        <v>1868</v>
      </c>
      <c r="B1172" s="15" t="s">
        <v>2288</v>
      </c>
      <c r="C1172" s="15" t="s">
        <v>438</v>
      </c>
      <c r="D1172" s="61">
        <v>0.91820000000000002</v>
      </c>
      <c r="E1172" s="15" t="s">
        <v>112</v>
      </c>
      <c r="F1172" s="15" t="s">
        <v>113</v>
      </c>
      <c r="G1172" s="61">
        <v>0.90390000000000004</v>
      </c>
      <c r="H1172" s="15">
        <v>0.88300000000000001</v>
      </c>
      <c r="I1172" s="16">
        <v>0.88870000000000005</v>
      </c>
      <c r="J1172" s="16">
        <v>0.89660000000000006</v>
      </c>
      <c r="K1172" s="16">
        <v>0.87980000000000003</v>
      </c>
      <c r="L1172" s="16">
        <v>0.87930000000000008</v>
      </c>
      <c r="M1172">
        <v>0.88109999999999999</v>
      </c>
    </row>
    <row r="1173" spans="1:13" s="66" customFormat="1" x14ac:dyDescent="0.25">
      <c r="A1173" s="62" t="s">
        <v>1869</v>
      </c>
      <c r="B1173" s="62" t="s">
        <v>1997</v>
      </c>
      <c r="C1173" s="62" t="s">
        <v>2348</v>
      </c>
      <c r="D1173" s="64">
        <v>1.0210999999999999</v>
      </c>
      <c r="E1173" s="62" t="s">
        <v>178</v>
      </c>
      <c r="F1173" s="62" t="s">
        <v>179</v>
      </c>
      <c r="G1173" s="64" t="s">
        <v>2420</v>
      </c>
      <c r="H1173" s="62" t="e">
        <v>#N/A</v>
      </c>
      <c r="I1173" s="65" t="e">
        <v>#N/A</v>
      </c>
      <c r="J1173" s="65" t="e">
        <v>#N/A</v>
      </c>
      <c r="K1173" s="65" t="e">
        <v>#N/A</v>
      </c>
      <c r="L1173" s="65" t="e">
        <v>#N/A</v>
      </c>
      <c r="M1173" s="66" t="e">
        <v>#N/A</v>
      </c>
    </row>
    <row r="1174" spans="1:13" x14ac:dyDescent="0.25">
      <c r="A1174" s="15" t="s">
        <v>1870</v>
      </c>
      <c r="B1174" s="15" t="s">
        <v>2266</v>
      </c>
      <c r="C1174" s="15" t="s">
        <v>2401</v>
      </c>
      <c r="D1174" s="61">
        <v>0.76539999999999997</v>
      </c>
      <c r="E1174" s="15" t="s">
        <v>246</v>
      </c>
      <c r="F1174" s="15" t="s">
        <v>247</v>
      </c>
      <c r="G1174" s="61" t="s">
        <v>2420</v>
      </c>
      <c r="H1174" s="15" t="e">
        <v>#N/A</v>
      </c>
      <c r="I1174" s="16" t="e">
        <v>#N/A</v>
      </c>
      <c r="J1174" s="16" t="e">
        <v>#N/A</v>
      </c>
      <c r="K1174" s="16" t="e">
        <v>#N/A</v>
      </c>
      <c r="L1174" s="16" t="e">
        <v>#N/A</v>
      </c>
      <c r="M1174" t="e">
        <v>#N/A</v>
      </c>
    </row>
    <row r="1175" spans="1:13" x14ac:dyDescent="0.25">
      <c r="A1175" s="15" t="s">
        <v>1871</v>
      </c>
      <c r="B1175" s="15" t="s">
        <v>2133</v>
      </c>
      <c r="C1175" s="15" t="s">
        <v>320</v>
      </c>
      <c r="D1175" s="61">
        <v>0.87929999999999997</v>
      </c>
      <c r="E1175" s="15" t="s">
        <v>196</v>
      </c>
      <c r="F1175" s="15" t="s">
        <v>197</v>
      </c>
      <c r="G1175" s="61">
        <v>0.87060000000000004</v>
      </c>
      <c r="H1175" s="15">
        <v>0.86419999999999997</v>
      </c>
      <c r="I1175" s="16">
        <v>0.89170000000000005</v>
      </c>
      <c r="J1175" s="16">
        <v>0.88890000000000002</v>
      </c>
      <c r="K1175" s="16">
        <v>0.92170000000000007</v>
      </c>
      <c r="L1175" s="16">
        <v>0.92570000000000008</v>
      </c>
      <c r="M1175">
        <v>0.93069999999999997</v>
      </c>
    </row>
    <row r="1176" spans="1:13" x14ac:dyDescent="0.25">
      <c r="A1176" s="15" t="s">
        <v>1872</v>
      </c>
      <c r="B1176" s="15" t="s">
        <v>2010</v>
      </c>
      <c r="C1176" s="15" t="s">
        <v>194</v>
      </c>
      <c r="D1176" s="61">
        <v>0.95840000000000003</v>
      </c>
      <c r="E1176" s="15" t="s">
        <v>131</v>
      </c>
      <c r="F1176" s="15" t="s">
        <v>132</v>
      </c>
      <c r="G1176" s="61">
        <v>0.93149999999999999</v>
      </c>
      <c r="H1176" s="15">
        <v>0.96340000000000003</v>
      </c>
      <c r="I1176" s="16">
        <v>0.99909999999999999</v>
      </c>
      <c r="J1176" s="16">
        <v>0.9830000000000001</v>
      </c>
      <c r="K1176" s="16">
        <v>0.96130000000000004</v>
      </c>
      <c r="L1176" s="16">
        <v>0.9587</v>
      </c>
      <c r="M1176">
        <v>0.97989999999999999</v>
      </c>
    </row>
    <row r="1177" spans="1:13" x14ac:dyDescent="0.25">
      <c r="A1177" s="15" t="s">
        <v>1873</v>
      </c>
      <c r="B1177" s="15" t="s">
        <v>1967</v>
      </c>
      <c r="C1177" s="15" t="s">
        <v>133</v>
      </c>
      <c r="D1177" s="61">
        <v>0.88900000000000001</v>
      </c>
      <c r="E1177" s="15" t="s">
        <v>134</v>
      </c>
      <c r="F1177" s="15" t="s">
        <v>135</v>
      </c>
      <c r="G1177" s="61">
        <v>0.88450000000000006</v>
      </c>
      <c r="H1177" s="15">
        <v>0.85460000000000003</v>
      </c>
      <c r="I1177" s="16">
        <v>0.86219999999999997</v>
      </c>
      <c r="J1177" s="16">
        <v>0.84400000000000008</v>
      </c>
      <c r="K1177" s="16">
        <v>0.81530000000000002</v>
      </c>
      <c r="L1177" s="16">
        <v>0.8125</v>
      </c>
      <c r="M1177">
        <v>0.82289999999999996</v>
      </c>
    </row>
    <row r="1178" spans="1:13" x14ac:dyDescent="0.25">
      <c r="A1178" s="14" t="s">
        <v>1874</v>
      </c>
      <c r="B1178" s="15" t="s">
        <v>2028</v>
      </c>
      <c r="C1178" s="15" t="s">
        <v>218</v>
      </c>
      <c r="D1178" s="61">
        <v>0.95620000000000005</v>
      </c>
      <c r="E1178" s="15" t="s">
        <v>192</v>
      </c>
      <c r="F1178" s="15" t="s">
        <v>149</v>
      </c>
      <c r="G1178" s="61">
        <v>0.94520000000000004</v>
      </c>
      <c r="H1178" s="15">
        <v>0.95169999999999999</v>
      </c>
      <c r="I1178" s="16">
        <v>0.95830000000000004</v>
      </c>
      <c r="J1178" s="16">
        <v>0.93170000000000008</v>
      </c>
      <c r="K1178" s="16">
        <v>0.93890000000000007</v>
      </c>
      <c r="L1178" s="16">
        <v>0.92720000000000002</v>
      </c>
      <c r="M1178">
        <v>0.92269999999999996</v>
      </c>
    </row>
    <row r="1179" spans="1:13" x14ac:dyDescent="0.25">
      <c r="A1179" s="15" t="s">
        <v>1875</v>
      </c>
      <c r="B1179" s="15" t="s">
        <v>2080</v>
      </c>
      <c r="C1179" s="15" t="s">
        <v>267</v>
      </c>
      <c r="D1179" s="61">
        <v>1.0313000000000001</v>
      </c>
      <c r="E1179" s="15" t="s">
        <v>171</v>
      </c>
      <c r="F1179" s="15" t="s">
        <v>172</v>
      </c>
      <c r="G1179" s="61">
        <v>0.9456</v>
      </c>
      <c r="H1179" s="15">
        <v>0.94889999999999997</v>
      </c>
      <c r="I1179" s="16">
        <v>0.95509999999999995</v>
      </c>
      <c r="J1179" s="16">
        <v>0.95010000000000006</v>
      </c>
      <c r="K1179" s="16">
        <v>0.94700000000000006</v>
      </c>
      <c r="L1179" s="16">
        <v>0.9235000000000001</v>
      </c>
      <c r="M1179">
        <v>0.92369999999999997</v>
      </c>
    </row>
    <row r="1180" spans="1:13" x14ac:dyDescent="0.25">
      <c r="A1180" s="15" t="s">
        <v>1876</v>
      </c>
      <c r="B1180" s="15" t="s">
        <v>2325</v>
      </c>
      <c r="C1180" s="15" t="s">
        <v>467</v>
      </c>
      <c r="D1180" s="61">
        <v>0.84789999999999999</v>
      </c>
      <c r="E1180" s="15" t="s">
        <v>118</v>
      </c>
      <c r="F1180" s="15" t="s">
        <v>119</v>
      </c>
      <c r="G1180" s="61">
        <v>0.83210000000000006</v>
      </c>
      <c r="H1180" s="15">
        <v>0.81540000000000001</v>
      </c>
      <c r="I1180" s="16">
        <v>0.76500000000000001</v>
      </c>
      <c r="J1180" s="16">
        <v>0.77400000000000002</v>
      </c>
      <c r="K1180" s="16">
        <v>0.80360000000000009</v>
      </c>
      <c r="L1180" s="16">
        <v>0.85200000000000009</v>
      </c>
      <c r="M1180">
        <v>0.83560000000000001</v>
      </c>
    </row>
    <row r="1181" spans="1:13" x14ac:dyDescent="0.25">
      <c r="A1181" s="15" t="s">
        <v>1877</v>
      </c>
      <c r="B1181" s="15" t="s">
        <v>2033</v>
      </c>
      <c r="C1181" s="15" t="s">
        <v>221</v>
      </c>
      <c r="D1181" s="61">
        <v>0.93310000000000004</v>
      </c>
      <c r="E1181" s="15" t="s">
        <v>137</v>
      </c>
      <c r="F1181" s="15" t="s">
        <v>138</v>
      </c>
      <c r="G1181" s="61">
        <v>0.9103</v>
      </c>
      <c r="H1181" s="15">
        <v>0.92659999999999998</v>
      </c>
      <c r="I1181" s="16">
        <v>0.94240000000000002</v>
      </c>
      <c r="J1181" s="16">
        <v>0.94610000000000005</v>
      </c>
      <c r="K1181" s="16">
        <v>0.93320000000000003</v>
      </c>
      <c r="L1181" s="16">
        <v>0.93959999999999999</v>
      </c>
      <c r="M1181">
        <v>0.95279999999999998</v>
      </c>
    </row>
    <row r="1182" spans="1:13" x14ac:dyDescent="0.25">
      <c r="A1182" s="15" t="s">
        <v>1878</v>
      </c>
      <c r="B1182" s="15" t="s">
        <v>1964</v>
      </c>
      <c r="C1182" s="15" t="s">
        <v>2342</v>
      </c>
      <c r="D1182" s="61">
        <v>1.0310999999999999</v>
      </c>
      <c r="E1182" s="15" t="s">
        <v>121</v>
      </c>
      <c r="F1182" s="15" t="s">
        <v>122</v>
      </c>
      <c r="G1182" s="61" t="s">
        <v>2420</v>
      </c>
      <c r="H1182" s="15" t="e">
        <v>#N/A</v>
      </c>
      <c r="I1182" s="16" t="e">
        <v>#N/A</v>
      </c>
      <c r="J1182" s="16" t="e">
        <v>#N/A</v>
      </c>
      <c r="K1182" s="16" t="e">
        <v>#N/A</v>
      </c>
      <c r="L1182" s="16" t="e">
        <v>#N/A</v>
      </c>
      <c r="M1182" t="e">
        <v>#N/A</v>
      </c>
    </row>
    <row r="1183" spans="1:13" x14ac:dyDescent="0.25">
      <c r="A1183" s="15" t="s">
        <v>1879</v>
      </c>
      <c r="B1183" s="15" t="s">
        <v>2298</v>
      </c>
      <c r="C1183" s="15" t="s">
        <v>2408</v>
      </c>
      <c r="D1183" s="61">
        <v>0.93659999999999999</v>
      </c>
      <c r="E1183" s="15" t="s">
        <v>131</v>
      </c>
      <c r="F1183" s="15" t="s">
        <v>132</v>
      </c>
      <c r="G1183" s="61">
        <v>0.9163</v>
      </c>
      <c r="H1183" s="15">
        <v>0.92010000000000003</v>
      </c>
      <c r="I1183" s="16">
        <v>0.93079999999999996</v>
      </c>
      <c r="J1183" s="16">
        <v>0.92560000000000009</v>
      </c>
      <c r="K1183" s="16">
        <v>0.91380000000000006</v>
      </c>
      <c r="L1183" s="16">
        <v>0.90780000000000005</v>
      </c>
      <c r="M1183">
        <v>0.89790000000000003</v>
      </c>
    </row>
    <row r="1184" spans="1:13" x14ac:dyDescent="0.25">
      <c r="A1184" s="15" t="s">
        <v>1880</v>
      </c>
      <c r="B1184" s="15" t="s">
        <v>2008</v>
      </c>
      <c r="C1184" s="15" t="s">
        <v>638</v>
      </c>
      <c r="D1184" s="61">
        <v>0.86099999999999999</v>
      </c>
      <c r="E1184" s="15" t="s">
        <v>201</v>
      </c>
      <c r="F1184" s="15" t="s">
        <v>193</v>
      </c>
      <c r="G1184" s="61">
        <v>0.81680000000000008</v>
      </c>
      <c r="H1184" s="15">
        <v>0.86080000000000001</v>
      </c>
      <c r="I1184" s="16">
        <v>0.83430000000000004</v>
      </c>
      <c r="J1184" s="16">
        <v>0.84050000000000002</v>
      </c>
      <c r="K1184" s="16">
        <v>0.83230000000000004</v>
      </c>
      <c r="L1184" s="16">
        <v>0.81380000000000008</v>
      </c>
      <c r="M1184">
        <v>0.84450000000000003</v>
      </c>
    </row>
    <row r="1185" spans="1:13" x14ac:dyDescent="0.25">
      <c r="A1185" s="15" t="s">
        <v>1881</v>
      </c>
      <c r="B1185" s="15" t="s">
        <v>2003</v>
      </c>
      <c r="C1185" s="15" t="s">
        <v>2352</v>
      </c>
      <c r="D1185" s="61">
        <v>0.90190000000000003</v>
      </c>
      <c r="E1185" s="15" t="s">
        <v>112</v>
      </c>
      <c r="F1185" s="15" t="s">
        <v>113</v>
      </c>
      <c r="G1185" s="61">
        <v>0.87890000000000001</v>
      </c>
      <c r="H1185" s="15">
        <v>0.86860000000000004</v>
      </c>
      <c r="I1185" s="16">
        <v>0.89319999999999999</v>
      </c>
      <c r="J1185" s="16">
        <v>0.82950000000000002</v>
      </c>
      <c r="K1185" s="16">
        <v>0.81080000000000008</v>
      </c>
      <c r="L1185" s="16">
        <v>0.80290000000000006</v>
      </c>
      <c r="M1185">
        <v>0.80789999999999995</v>
      </c>
    </row>
    <row r="1186" spans="1:13" x14ac:dyDescent="0.25">
      <c r="A1186" s="15" t="s">
        <v>1882</v>
      </c>
      <c r="B1186" s="15" t="s">
        <v>2219</v>
      </c>
      <c r="C1186" s="15" t="s">
        <v>393</v>
      </c>
      <c r="D1186" s="61">
        <v>0.90129999999999999</v>
      </c>
      <c r="E1186" s="15" t="s">
        <v>196</v>
      </c>
      <c r="F1186" s="15" t="s">
        <v>197</v>
      </c>
      <c r="G1186" s="61">
        <v>0.93410000000000004</v>
      </c>
      <c r="H1186" s="15">
        <v>0.92569999999999997</v>
      </c>
      <c r="I1186" s="16">
        <v>0.94799999999999995</v>
      </c>
      <c r="J1186" s="16">
        <v>0.9819</v>
      </c>
      <c r="K1186" s="16">
        <v>0.97800000000000009</v>
      </c>
      <c r="L1186" s="16">
        <v>0.99440000000000006</v>
      </c>
      <c r="M1186">
        <v>0.95699999999999996</v>
      </c>
    </row>
    <row r="1187" spans="1:13" x14ac:dyDescent="0.25">
      <c r="A1187" s="15" t="s">
        <v>1883</v>
      </c>
      <c r="B1187" s="15" t="s">
        <v>2058</v>
      </c>
      <c r="C1187" s="15" t="s">
        <v>243</v>
      </c>
      <c r="D1187" s="61">
        <v>0.90680000000000005</v>
      </c>
      <c r="E1187" s="15" t="s">
        <v>131</v>
      </c>
      <c r="F1187" s="15" t="s">
        <v>132</v>
      </c>
      <c r="G1187" s="61">
        <v>0.87930000000000008</v>
      </c>
      <c r="H1187" s="15">
        <v>0.86</v>
      </c>
      <c r="I1187" s="16">
        <v>0.86950000000000005</v>
      </c>
      <c r="J1187" s="16">
        <v>0.86970000000000003</v>
      </c>
      <c r="K1187" s="16">
        <v>0.88440000000000007</v>
      </c>
      <c r="L1187" s="16">
        <v>0.87530000000000008</v>
      </c>
      <c r="M1187">
        <v>0.86890000000000001</v>
      </c>
    </row>
    <row r="1188" spans="1:13" x14ac:dyDescent="0.25">
      <c r="A1188" s="15" t="s">
        <v>1884</v>
      </c>
      <c r="B1188" s="15" t="s">
        <v>2018</v>
      </c>
      <c r="C1188" s="15" t="s">
        <v>209</v>
      </c>
      <c r="D1188" s="61">
        <v>0.86899999999999999</v>
      </c>
      <c r="E1188" s="14" t="s">
        <v>154</v>
      </c>
      <c r="F1188" s="15" t="s">
        <v>128</v>
      </c>
      <c r="G1188" s="61">
        <v>0.86370000000000002</v>
      </c>
      <c r="H1188" s="15">
        <v>0.83909999999999996</v>
      </c>
      <c r="I1188" s="16">
        <v>0.86780000000000002</v>
      </c>
      <c r="J1188" s="16">
        <v>0.84520000000000006</v>
      </c>
      <c r="K1188" s="16">
        <v>0.90720000000000001</v>
      </c>
      <c r="L1188" s="16">
        <v>0.8931</v>
      </c>
      <c r="M1188">
        <v>0.88959999999999995</v>
      </c>
    </row>
    <row r="1189" spans="1:13" x14ac:dyDescent="0.25">
      <c r="A1189" s="15" t="s">
        <v>1885</v>
      </c>
      <c r="B1189" s="15" t="s">
        <v>1977</v>
      </c>
      <c r="C1189" s="15" t="s">
        <v>155</v>
      </c>
      <c r="D1189" s="61">
        <v>1.0563</v>
      </c>
      <c r="E1189" s="15" t="s">
        <v>199</v>
      </c>
      <c r="F1189" s="15" t="s">
        <v>157</v>
      </c>
      <c r="G1189" s="61">
        <v>1.0647</v>
      </c>
      <c r="H1189" s="15">
        <v>1.0754999999999999</v>
      </c>
      <c r="I1189" s="16">
        <v>1.0959000000000001</v>
      </c>
      <c r="J1189" s="16">
        <v>1.1091</v>
      </c>
      <c r="K1189" s="16">
        <v>1.1356000000000002</v>
      </c>
      <c r="L1189" s="16">
        <v>1.1206</v>
      </c>
      <c r="M1189">
        <v>1.1294999999999999</v>
      </c>
    </row>
    <row r="1190" spans="1:13" x14ac:dyDescent="0.25">
      <c r="A1190" s="15" t="s">
        <v>1886</v>
      </c>
      <c r="B1190" s="15" t="s">
        <v>2088</v>
      </c>
      <c r="C1190" s="15" t="s">
        <v>2362</v>
      </c>
      <c r="D1190" s="61">
        <v>0.99180000000000001</v>
      </c>
      <c r="E1190" s="15" t="s">
        <v>368</v>
      </c>
      <c r="F1190" s="15" t="s">
        <v>276</v>
      </c>
      <c r="G1190" s="61">
        <v>0.95710000000000006</v>
      </c>
      <c r="H1190" s="15">
        <v>0.97150000000000003</v>
      </c>
      <c r="I1190" s="16">
        <v>0.95379999999999998</v>
      </c>
      <c r="J1190" s="16">
        <v>0.95050000000000001</v>
      </c>
      <c r="K1190" s="16">
        <v>0.92890000000000006</v>
      </c>
      <c r="L1190" s="16">
        <v>0.93890000000000007</v>
      </c>
      <c r="M1190">
        <v>0.94330000000000003</v>
      </c>
    </row>
    <row r="1191" spans="1:13" x14ac:dyDescent="0.25">
      <c r="A1191" s="15" t="s">
        <v>1887</v>
      </c>
      <c r="B1191" s="15" t="s">
        <v>2325</v>
      </c>
      <c r="C1191" s="15" t="s">
        <v>467</v>
      </c>
      <c r="D1191" s="61">
        <v>0.84789999999999999</v>
      </c>
      <c r="E1191" s="15" t="s">
        <v>118</v>
      </c>
      <c r="F1191" s="15" t="s">
        <v>119</v>
      </c>
      <c r="G1191" s="61">
        <v>0.83210000000000006</v>
      </c>
      <c r="H1191" s="15">
        <v>0.81540000000000001</v>
      </c>
      <c r="I1191" s="16">
        <v>0.76500000000000001</v>
      </c>
      <c r="J1191" s="16">
        <v>0.77400000000000002</v>
      </c>
      <c r="K1191" s="16">
        <v>0.80360000000000009</v>
      </c>
      <c r="L1191" s="16">
        <v>0.85200000000000009</v>
      </c>
      <c r="M1191">
        <v>0.83560000000000001</v>
      </c>
    </row>
    <row r="1192" spans="1:13" x14ac:dyDescent="0.25">
      <c r="A1192" s="15" t="s">
        <v>1888</v>
      </c>
      <c r="B1192" s="15" t="s">
        <v>2106</v>
      </c>
      <c r="C1192" s="15" t="s">
        <v>294</v>
      </c>
      <c r="D1192" s="61">
        <v>1.1875</v>
      </c>
      <c r="E1192" s="15" t="s">
        <v>204</v>
      </c>
      <c r="F1192" s="15" t="s">
        <v>205</v>
      </c>
      <c r="G1192" s="61">
        <v>1.2475000000000001</v>
      </c>
      <c r="H1192" s="15">
        <v>1.2302</v>
      </c>
      <c r="I1192" s="16">
        <v>1.2332000000000001</v>
      </c>
      <c r="J1192" s="16">
        <v>1.2202</v>
      </c>
      <c r="K1192" s="16">
        <v>1.1921000000000002</v>
      </c>
      <c r="L1192" s="16">
        <v>1.2139</v>
      </c>
      <c r="M1192">
        <v>1.2064999999999999</v>
      </c>
    </row>
    <row r="1193" spans="1:13" x14ac:dyDescent="0.25">
      <c r="A1193" s="15" t="s">
        <v>1889</v>
      </c>
      <c r="B1193" s="15" t="s">
        <v>1965</v>
      </c>
      <c r="C1193" s="15" t="s">
        <v>129</v>
      </c>
      <c r="D1193" s="61">
        <v>0.83609999999999995</v>
      </c>
      <c r="E1193" s="15" t="s">
        <v>104</v>
      </c>
      <c r="F1193" s="15" t="s">
        <v>105</v>
      </c>
      <c r="G1193" s="61">
        <v>0.82440000000000002</v>
      </c>
      <c r="H1193" s="15">
        <v>0.84240000000000004</v>
      </c>
      <c r="I1193" s="16">
        <v>0.8347</v>
      </c>
      <c r="J1193" s="16">
        <v>0.84960000000000002</v>
      </c>
      <c r="K1193" s="16">
        <v>0.85630000000000006</v>
      </c>
      <c r="L1193" s="16">
        <v>0.85130000000000006</v>
      </c>
      <c r="M1193">
        <v>0.87539999999999996</v>
      </c>
    </row>
    <row r="1194" spans="1:13" x14ac:dyDescent="0.25">
      <c r="A1194" s="15" t="s">
        <v>1890</v>
      </c>
      <c r="B1194" s="15" t="s">
        <v>2048</v>
      </c>
      <c r="C1194" s="15" t="s">
        <v>235</v>
      </c>
      <c r="D1194" s="61">
        <v>0.99560000000000004</v>
      </c>
      <c r="E1194" s="15" t="s">
        <v>2418</v>
      </c>
      <c r="F1194" s="15" t="s">
        <v>236</v>
      </c>
      <c r="G1194" s="61">
        <v>1.0012000000000001</v>
      </c>
      <c r="H1194" s="15">
        <v>1.0290999999999999</v>
      </c>
      <c r="I1194" s="16">
        <v>1.0262</v>
      </c>
      <c r="J1194" s="16">
        <v>1.0190000000000001</v>
      </c>
      <c r="K1194" s="16">
        <v>1.036</v>
      </c>
      <c r="L1194" s="16">
        <v>1.0465</v>
      </c>
      <c r="M1194">
        <v>1.0685</v>
      </c>
    </row>
    <row r="1195" spans="1:13" x14ac:dyDescent="0.25">
      <c r="A1195" s="15" t="s">
        <v>1891</v>
      </c>
      <c r="B1195" s="15" t="s">
        <v>2084</v>
      </c>
      <c r="C1195" s="15" t="s">
        <v>273</v>
      </c>
      <c r="D1195" s="61">
        <v>0.81459999999999999</v>
      </c>
      <c r="E1195" s="15" t="s">
        <v>145</v>
      </c>
      <c r="F1195" s="15" t="s">
        <v>146</v>
      </c>
      <c r="G1195" s="61">
        <v>0.76560000000000006</v>
      </c>
      <c r="H1195" s="15">
        <v>0.71079999999999999</v>
      </c>
      <c r="I1195" s="16">
        <v>0.69630000000000003</v>
      </c>
      <c r="J1195" s="16">
        <v>0.72010000000000007</v>
      </c>
      <c r="K1195" s="16">
        <v>0.71220000000000006</v>
      </c>
      <c r="L1195" s="16">
        <v>0.70820000000000005</v>
      </c>
      <c r="M1195">
        <v>0.73729999999999996</v>
      </c>
    </row>
    <row r="1196" spans="1:13" x14ac:dyDescent="0.25">
      <c r="A1196" s="15" t="s">
        <v>1892</v>
      </c>
      <c r="B1196" s="15" t="s">
        <v>2326</v>
      </c>
      <c r="C1196" s="15" t="s">
        <v>468</v>
      </c>
      <c r="D1196" s="61">
        <v>0.95660000000000001</v>
      </c>
      <c r="E1196" s="15" t="s">
        <v>229</v>
      </c>
      <c r="F1196" s="15" t="s">
        <v>230</v>
      </c>
      <c r="G1196" s="61">
        <v>0.92120000000000002</v>
      </c>
      <c r="H1196" s="15">
        <v>0.94769999999999999</v>
      </c>
      <c r="I1196" s="16">
        <v>0.97360000000000002</v>
      </c>
      <c r="J1196" s="16">
        <v>0.93510000000000004</v>
      </c>
      <c r="K1196" s="16">
        <v>0.93140000000000001</v>
      </c>
      <c r="L1196" s="16">
        <v>0.93149999999999999</v>
      </c>
      <c r="M1196">
        <v>0.9456</v>
      </c>
    </row>
    <row r="1197" spans="1:13" x14ac:dyDescent="0.25">
      <c r="A1197" s="15" t="s">
        <v>1893</v>
      </c>
      <c r="B1197" s="15" t="s">
        <v>2047</v>
      </c>
      <c r="C1197" s="15" t="s">
        <v>651</v>
      </c>
      <c r="D1197" s="61">
        <v>0.8216</v>
      </c>
      <c r="E1197" s="15" t="s">
        <v>121</v>
      </c>
      <c r="F1197" s="15" t="s">
        <v>122</v>
      </c>
      <c r="G1197" s="61">
        <v>0.76800000000000002</v>
      </c>
      <c r="H1197" s="15">
        <v>0.71140000000000003</v>
      </c>
      <c r="I1197" s="16">
        <v>0.69879999999999998</v>
      </c>
      <c r="J1197" s="16">
        <v>0.6996</v>
      </c>
      <c r="K1197" s="16" t="s">
        <v>635</v>
      </c>
      <c r="L1197" s="16" t="s">
        <v>635</v>
      </c>
      <c r="M1197" t="s">
        <v>635</v>
      </c>
    </row>
    <row r="1198" spans="1:13" x14ac:dyDescent="0.25">
      <c r="A1198" s="15" t="s">
        <v>1894</v>
      </c>
      <c r="B1198" s="15" t="s">
        <v>2273</v>
      </c>
      <c r="C1198" s="15" t="s">
        <v>656</v>
      </c>
      <c r="D1198" s="61">
        <v>0.95689999999999997</v>
      </c>
      <c r="E1198" s="15" t="s">
        <v>156</v>
      </c>
      <c r="F1198" s="15" t="s">
        <v>157</v>
      </c>
      <c r="G1198" s="61">
        <v>0.96290000000000009</v>
      </c>
      <c r="H1198" s="15">
        <v>0.97219999999999995</v>
      </c>
      <c r="I1198" s="16">
        <v>0.96970000000000001</v>
      </c>
      <c r="J1198" s="16">
        <v>0.97720000000000007</v>
      </c>
      <c r="K1198" s="16">
        <v>0.95290000000000008</v>
      </c>
      <c r="L1198" s="16">
        <v>0.96800000000000008</v>
      </c>
      <c r="M1198">
        <v>0.98219999999999996</v>
      </c>
    </row>
    <row r="1199" spans="1:13" x14ac:dyDescent="0.25">
      <c r="A1199" s="15" t="s">
        <v>1895</v>
      </c>
      <c r="B1199" s="15" t="s">
        <v>2252</v>
      </c>
      <c r="C1199" s="15" t="s">
        <v>460</v>
      </c>
      <c r="D1199" s="61">
        <v>0.89459999999999995</v>
      </c>
      <c r="E1199" s="15" t="s">
        <v>271</v>
      </c>
      <c r="F1199" s="15" t="s">
        <v>272</v>
      </c>
      <c r="G1199" s="61">
        <v>0.9365</v>
      </c>
      <c r="H1199" s="15">
        <v>0.94940000000000002</v>
      </c>
      <c r="I1199" s="16">
        <v>0.94</v>
      </c>
      <c r="J1199" s="16">
        <v>0.9335</v>
      </c>
      <c r="K1199" s="16">
        <v>0.92100000000000004</v>
      </c>
      <c r="L1199" s="16">
        <v>0.92690000000000006</v>
      </c>
      <c r="M1199">
        <v>0.94550000000000001</v>
      </c>
    </row>
    <row r="1200" spans="1:13" x14ac:dyDescent="0.25">
      <c r="A1200" s="15" t="s">
        <v>1896</v>
      </c>
      <c r="B1200" s="15" t="s">
        <v>2327</v>
      </c>
      <c r="C1200" s="15" t="s">
        <v>469</v>
      </c>
      <c r="D1200" s="61">
        <v>0.98950000000000005</v>
      </c>
      <c r="E1200" s="15" t="s">
        <v>185</v>
      </c>
      <c r="F1200" s="15" t="s">
        <v>186</v>
      </c>
      <c r="G1200" s="61">
        <v>1.0153000000000001</v>
      </c>
      <c r="H1200" s="15">
        <v>1.0253000000000001</v>
      </c>
      <c r="I1200" s="16">
        <v>1.0169999999999999</v>
      </c>
      <c r="J1200" s="16">
        <v>0.99160000000000004</v>
      </c>
      <c r="K1200" s="16">
        <v>0.99680000000000002</v>
      </c>
      <c r="L1200" s="16">
        <v>1.0019</v>
      </c>
      <c r="M1200">
        <v>0.98939999999999995</v>
      </c>
    </row>
    <row r="1201" spans="1:13" x14ac:dyDescent="0.25">
      <c r="A1201" s="15" t="s">
        <v>1897</v>
      </c>
      <c r="B1201" s="15" t="s">
        <v>2273</v>
      </c>
      <c r="C1201" s="15" t="s">
        <v>656</v>
      </c>
      <c r="D1201" s="61">
        <v>0.95689999999999997</v>
      </c>
      <c r="E1201" s="15" t="s">
        <v>156</v>
      </c>
      <c r="F1201" s="15" t="s">
        <v>157</v>
      </c>
      <c r="G1201" s="61">
        <v>0.96290000000000009</v>
      </c>
      <c r="H1201" s="15">
        <v>0.97219999999999995</v>
      </c>
      <c r="I1201" s="16">
        <v>0.96970000000000001</v>
      </c>
      <c r="J1201" s="16">
        <v>0.97720000000000007</v>
      </c>
      <c r="K1201" s="16">
        <v>0.95290000000000008</v>
      </c>
      <c r="L1201" s="16">
        <v>0.96800000000000008</v>
      </c>
      <c r="M1201">
        <v>0.98219999999999996</v>
      </c>
    </row>
    <row r="1202" spans="1:13" x14ac:dyDescent="0.25">
      <c r="A1202" s="15" t="s">
        <v>1898</v>
      </c>
      <c r="B1202" s="15" t="s">
        <v>2328</v>
      </c>
      <c r="C1202" s="15" t="s">
        <v>470</v>
      </c>
      <c r="D1202" s="61">
        <v>0.89219999999999999</v>
      </c>
      <c r="E1202" s="15" t="s">
        <v>185</v>
      </c>
      <c r="F1202" s="15" t="s">
        <v>186</v>
      </c>
      <c r="G1202" s="61">
        <v>0.88430000000000009</v>
      </c>
      <c r="H1202" s="15">
        <v>0.88180000000000003</v>
      </c>
      <c r="I1202" s="16">
        <v>0.89290000000000003</v>
      </c>
      <c r="J1202" s="16">
        <v>0.88200000000000001</v>
      </c>
      <c r="K1202" s="16">
        <v>0.88960000000000006</v>
      </c>
      <c r="L1202" s="16">
        <v>0.89400000000000002</v>
      </c>
      <c r="M1202">
        <v>0.89470000000000005</v>
      </c>
    </row>
    <row r="1203" spans="1:13" x14ac:dyDescent="0.25">
      <c r="A1203" s="15" t="s">
        <v>1899</v>
      </c>
      <c r="B1203" s="15" t="s">
        <v>2329</v>
      </c>
      <c r="C1203" s="15" t="s">
        <v>471</v>
      </c>
      <c r="D1203" s="61">
        <v>0.93079999999999996</v>
      </c>
      <c r="E1203" s="15" t="s">
        <v>115</v>
      </c>
      <c r="F1203" s="15" t="s">
        <v>116</v>
      </c>
      <c r="G1203" s="61">
        <v>1.0105</v>
      </c>
      <c r="H1203" s="15">
        <v>0.97050000000000003</v>
      </c>
      <c r="I1203" s="16">
        <v>0.94730000000000003</v>
      </c>
      <c r="J1203" s="16">
        <v>0.90590000000000004</v>
      </c>
      <c r="K1203" s="16">
        <v>0.85020000000000007</v>
      </c>
      <c r="L1203" s="16">
        <v>0.85740000000000005</v>
      </c>
      <c r="M1203">
        <v>0.86150000000000004</v>
      </c>
    </row>
    <row r="1204" spans="1:13" x14ac:dyDescent="0.25">
      <c r="A1204" s="15" t="s">
        <v>1900</v>
      </c>
      <c r="B1204" s="15" t="s">
        <v>2250</v>
      </c>
      <c r="C1204" s="15" t="s">
        <v>414</v>
      </c>
      <c r="D1204" s="61">
        <v>0.9073</v>
      </c>
      <c r="E1204" s="15" t="s">
        <v>118</v>
      </c>
      <c r="F1204" s="15" t="s">
        <v>119</v>
      </c>
      <c r="G1204" s="61">
        <v>0.9143</v>
      </c>
      <c r="H1204" s="15">
        <v>0.91879999999999995</v>
      </c>
      <c r="I1204" s="16">
        <v>0.89849999999999997</v>
      </c>
      <c r="J1204" s="16">
        <v>0.89219999999999999</v>
      </c>
      <c r="K1204" s="16">
        <v>0.84660000000000002</v>
      </c>
      <c r="L1204" s="16">
        <v>0.8579</v>
      </c>
      <c r="M1204">
        <v>0.87819999999999998</v>
      </c>
    </row>
    <row r="1205" spans="1:13" x14ac:dyDescent="0.25">
      <c r="A1205" s="15" t="s">
        <v>1901</v>
      </c>
      <c r="B1205" s="15" t="s">
        <v>2042</v>
      </c>
      <c r="C1205" s="15" t="s">
        <v>231</v>
      </c>
      <c r="D1205" s="61">
        <v>0.82479999999999998</v>
      </c>
      <c r="E1205" s="15" t="s">
        <v>127</v>
      </c>
      <c r="F1205" s="15" t="s">
        <v>122</v>
      </c>
      <c r="G1205" s="61">
        <v>0.84200000000000008</v>
      </c>
      <c r="H1205" s="15">
        <v>0.83320000000000005</v>
      </c>
      <c r="I1205" s="16">
        <v>0.84819999999999995</v>
      </c>
      <c r="J1205" s="16">
        <v>0.85050000000000003</v>
      </c>
      <c r="K1205" s="16">
        <v>0.84320000000000006</v>
      </c>
      <c r="L1205" s="16">
        <v>0.84340000000000004</v>
      </c>
      <c r="M1205">
        <v>0.8589</v>
      </c>
    </row>
    <row r="1206" spans="1:13" x14ac:dyDescent="0.25">
      <c r="A1206" s="15" t="s">
        <v>1902</v>
      </c>
      <c r="B1206" s="15" t="s">
        <v>1989</v>
      </c>
      <c r="C1206" s="15" t="s">
        <v>2345</v>
      </c>
      <c r="D1206" s="61">
        <v>0.86519999999999997</v>
      </c>
      <c r="E1206" s="15" t="s">
        <v>121</v>
      </c>
      <c r="F1206" s="15" t="s">
        <v>122</v>
      </c>
      <c r="G1206" s="61">
        <v>0.89090000000000003</v>
      </c>
      <c r="H1206" s="15">
        <v>0.9879</v>
      </c>
      <c r="I1206" s="16">
        <v>0.96409999999999996</v>
      </c>
      <c r="J1206" s="16">
        <v>0.94120000000000004</v>
      </c>
      <c r="K1206" s="16">
        <v>0.89090000000000003</v>
      </c>
      <c r="L1206" s="16">
        <v>0.93390000000000006</v>
      </c>
      <c r="M1206">
        <v>0.86</v>
      </c>
    </row>
    <row r="1207" spans="1:13" x14ac:dyDescent="0.25">
      <c r="A1207" s="15" t="s">
        <v>1903</v>
      </c>
      <c r="B1207" s="15" t="s">
        <v>2330</v>
      </c>
      <c r="C1207" s="15" t="s">
        <v>472</v>
      </c>
      <c r="D1207" s="61">
        <v>0.78900000000000003</v>
      </c>
      <c r="E1207" s="15" t="s">
        <v>159</v>
      </c>
      <c r="F1207" s="15" t="s">
        <v>160</v>
      </c>
      <c r="G1207" s="61">
        <v>0.76940000000000008</v>
      </c>
      <c r="H1207" s="15">
        <v>0.79679999999999995</v>
      </c>
      <c r="I1207" s="16">
        <v>0.77669999999999995</v>
      </c>
      <c r="J1207" s="16">
        <v>0.7833</v>
      </c>
      <c r="K1207" s="16">
        <v>0.80290000000000006</v>
      </c>
      <c r="L1207" s="16">
        <v>0.79270000000000007</v>
      </c>
      <c r="M1207">
        <v>0.79039999999999999</v>
      </c>
    </row>
    <row r="1208" spans="1:13" x14ac:dyDescent="0.25">
      <c r="A1208" s="15" t="s">
        <v>1904</v>
      </c>
      <c r="B1208" s="15" t="s">
        <v>2137</v>
      </c>
      <c r="C1208" s="15" t="s">
        <v>2370</v>
      </c>
      <c r="D1208" s="61">
        <v>0.91659999999999997</v>
      </c>
      <c r="E1208" s="15" t="s">
        <v>229</v>
      </c>
      <c r="F1208" s="15" t="s">
        <v>230</v>
      </c>
      <c r="G1208" s="61">
        <v>0.89560000000000006</v>
      </c>
      <c r="H1208" s="15">
        <v>0.90539999999999998</v>
      </c>
      <c r="I1208" s="16">
        <v>0.91810000000000003</v>
      </c>
      <c r="J1208" s="16">
        <v>0.8962</v>
      </c>
      <c r="K1208" s="16">
        <v>0.90040000000000009</v>
      </c>
      <c r="L1208" s="16">
        <v>0.91100000000000003</v>
      </c>
      <c r="M1208">
        <v>0.91910000000000003</v>
      </c>
    </row>
    <row r="1209" spans="1:13" x14ac:dyDescent="0.25">
      <c r="A1209" s="15" t="s">
        <v>1905</v>
      </c>
      <c r="B1209" s="15" t="s">
        <v>2104</v>
      </c>
      <c r="C1209" s="15" t="s">
        <v>292</v>
      </c>
      <c r="D1209" s="61">
        <v>0.78580000000000005</v>
      </c>
      <c r="E1209" s="15" t="s">
        <v>192</v>
      </c>
      <c r="F1209" s="15" t="s">
        <v>149</v>
      </c>
      <c r="G1209" s="61">
        <v>0.75970000000000004</v>
      </c>
      <c r="H1209" s="15">
        <v>0.75639999999999996</v>
      </c>
      <c r="I1209" s="16">
        <v>0.76400000000000001</v>
      </c>
      <c r="J1209" s="16">
        <v>0.78060000000000007</v>
      </c>
      <c r="K1209" s="16">
        <v>0.79339999999999999</v>
      </c>
      <c r="L1209" s="16">
        <v>0.78950000000000009</v>
      </c>
      <c r="M1209">
        <v>0.84089999999999998</v>
      </c>
    </row>
    <row r="1210" spans="1:13" x14ac:dyDescent="0.25">
      <c r="A1210" s="15" t="s">
        <v>1906</v>
      </c>
      <c r="B1210" s="15" t="s">
        <v>2331</v>
      </c>
      <c r="C1210" s="15" t="s">
        <v>473</v>
      </c>
      <c r="D1210" s="61">
        <v>1.0378000000000001</v>
      </c>
      <c r="E1210" s="15" t="s">
        <v>101</v>
      </c>
      <c r="F1210" s="15" t="s">
        <v>102</v>
      </c>
      <c r="G1210" s="61">
        <v>0.94090000000000007</v>
      </c>
      <c r="H1210" s="15">
        <v>0.92889999999999995</v>
      </c>
      <c r="I1210" s="16">
        <v>0.89449999999999996</v>
      </c>
      <c r="J1210" s="16">
        <v>0.8931</v>
      </c>
      <c r="K1210" s="16">
        <v>0.89880000000000004</v>
      </c>
      <c r="L1210" s="16">
        <v>0.90580000000000005</v>
      </c>
      <c r="M1210">
        <v>0.93030000000000002</v>
      </c>
    </row>
    <row r="1211" spans="1:13" x14ac:dyDescent="0.25">
      <c r="A1211" s="15" t="s">
        <v>1907</v>
      </c>
      <c r="B1211" s="15" t="s">
        <v>1966</v>
      </c>
      <c r="C1211" s="15" t="s">
        <v>130</v>
      </c>
      <c r="D1211" s="61">
        <v>1.0618000000000001</v>
      </c>
      <c r="E1211" s="15" t="s">
        <v>131</v>
      </c>
      <c r="F1211" s="15" t="s">
        <v>132</v>
      </c>
      <c r="G1211" s="61">
        <v>0.9728</v>
      </c>
      <c r="H1211" s="15">
        <v>0.95689999999999997</v>
      </c>
      <c r="I1211" s="16">
        <v>0.92520000000000002</v>
      </c>
      <c r="J1211" s="16">
        <v>0.91720000000000002</v>
      </c>
      <c r="K1211" s="16">
        <v>0.87890000000000001</v>
      </c>
      <c r="L1211" s="16">
        <v>0.86330000000000007</v>
      </c>
      <c r="M1211">
        <v>0.85060000000000002</v>
      </c>
    </row>
    <row r="1212" spans="1:13" x14ac:dyDescent="0.25">
      <c r="A1212" s="15" t="s">
        <v>1908</v>
      </c>
      <c r="B1212" s="15" t="s">
        <v>1984</v>
      </c>
      <c r="C1212" s="15" t="s">
        <v>165</v>
      </c>
      <c r="D1212" s="61">
        <v>0.83750000000000002</v>
      </c>
      <c r="E1212" s="15" t="s">
        <v>96</v>
      </c>
      <c r="F1212" s="15" t="s">
        <v>97</v>
      </c>
      <c r="G1212" s="61">
        <v>0.81620000000000004</v>
      </c>
      <c r="H1212" s="15">
        <v>0.78800000000000003</v>
      </c>
      <c r="I1212" s="16">
        <v>0.79169999999999996</v>
      </c>
      <c r="J1212" s="16">
        <v>0.79880000000000007</v>
      </c>
      <c r="K1212" s="16">
        <v>0.79880000000000007</v>
      </c>
      <c r="L1212" s="16">
        <v>0.79610000000000003</v>
      </c>
      <c r="M1212">
        <v>0.76780000000000004</v>
      </c>
    </row>
    <row r="1213" spans="1:13" x14ac:dyDescent="0.25">
      <c r="A1213" s="15" t="s">
        <v>1909</v>
      </c>
      <c r="B1213" s="15" t="s">
        <v>2016</v>
      </c>
      <c r="C1213" s="15" t="s">
        <v>207</v>
      </c>
      <c r="D1213" s="61">
        <v>1.3138000000000001</v>
      </c>
      <c r="E1213" s="15" t="s">
        <v>118</v>
      </c>
      <c r="F1213" s="15" t="s">
        <v>119</v>
      </c>
      <c r="G1213" s="61">
        <v>1.3729</v>
      </c>
      <c r="H1213" s="15">
        <v>1.331</v>
      </c>
      <c r="I1213" s="16">
        <v>1.3388</v>
      </c>
      <c r="J1213" s="16">
        <v>1.3384</v>
      </c>
      <c r="K1213" s="16">
        <v>1.2745</v>
      </c>
      <c r="L1213" s="16">
        <v>1.2776000000000001</v>
      </c>
      <c r="M1213">
        <v>1.2813000000000001</v>
      </c>
    </row>
    <row r="1214" spans="1:13" x14ac:dyDescent="0.25">
      <c r="A1214" s="15" t="s">
        <v>1910</v>
      </c>
      <c r="B1214" s="15" t="s">
        <v>2184</v>
      </c>
      <c r="C1214" s="15" t="s">
        <v>2379</v>
      </c>
      <c r="D1214" s="61">
        <v>1.1276999999999999</v>
      </c>
      <c r="E1214" s="15" t="s">
        <v>342</v>
      </c>
      <c r="F1214" s="15" t="s">
        <v>343</v>
      </c>
      <c r="G1214" s="61">
        <v>1.1806000000000001</v>
      </c>
      <c r="H1214" s="15">
        <v>1.1751</v>
      </c>
      <c r="I1214" s="16">
        <v>1.2008000000000001</v>
      </c>
      <c r="J1214" s="16">
        <v>1.2070000000000001</v>
      </c>
      <c r="K1214" s="16">
        <v>1.2331000000000001</v>
      </c>
      <c r="L1214" s="16">
        <v>1.2614000000000001</v>
      </c>
      <c r="M1214">
        <v>1.2925</v>
      </c>
    </row>
    <row r="1215" spans="1:13" x14ac:dyDescent="0.25">
      <c r="A1215" s="15" t="s">
        <v>1911</v>
      </c>
      <c r="B1215" s="15" t="s">
        <v>1965</v>
      </c>
      <c r="C1215" s="15" t="s">
        <v>129</v>
      </c>
      <c r="D1215" s="61">
        <v>0.83609999999999995</v>
      </c>
      <c r="E1215" s="15" t="s">
        <v>104</v>
      </c>
      <c r="F1215" s="15" t="s">
        <v>105</v>
      </c>
      <c r="G1215" s="61">
        <v>0.82440000000000002</v>
      </c>
      <c r="H1215" s="15">
        <v>0.84240000000000004</v>
      </c>
      <c r="I1215" s="16">
        <v>0.8347</v>
      </c>
      <c r="J1215" s="16">
        <v>0.84960000000000002</v>
      </c>
      <c r="K1215" s="16">
        <v>0.85630000000000006</v>
      </c>
      <c r="L1215" s="16">
        <v>0.85130000000000006</v>
      </c>
      <c r="M1215">
        <v>0.87539999999999996</v>
      </c>
    </row>
    <row r="1216" spans="1:13" x14ac:dyDescent="0.25">
      <c r="A1216" s="15" t="s">
        <v>1912</v>
      </c>
      <c r="B1216" s="15" t="s">
        <v>2332</v>
      </c>
      <c r="C1216" s="15" t="s">
        <v>474</v>
      </c>
      <c r="D1216" s="61">
        <v>1.2747999999999999</v>
      </c>
      <c r="E1216" s="15" t="s">
        <v>167</v>
      </c>
      <c r="F1216" s="15" t="s">
        <v>168</v>
      </c>
      <c r="G1216" s="61">
        <v>1.2999000000000001</v>
      </c>
      <c r="H1216" s="15">
        <v>1.1777</v>
      </c>
      <c r="I1216" s="16">
        <v>1.2296</v>
      </c>
      <c r="J1216" s="16">
        <v>1.2149000000000001</v>
      </c>
      <c r="K1216" s="16">
        <v>1.2089000000000001</v>
      </c>
      <c r="L1216" s="16">
        <v>1.2105000000000001</v>
      </c>
      <c r="M1216">
        <v>1.2092000000000001</v>
      </c>
    </row>
    <row r="1217" spans="1:13" x14ac:dyDescent="0.25">
      <c r="A1217" s="15" t="s">
        <v>1913</v>
      </c>
      <c r="B1217" s="15" t="s">
        <v>2282</v>
      </c>
      <c r="C1217" s="15" t="s">
        <v>433</v>
      </c>
      <c r="D1217" s="61">
        <v>0.84499999999999997</v>
      </c>
      <c r="E1217" s="15" t="s">
        <v>178</v>
      </c>
      <c r="F1217" s="15" t="s">
        <v>179</v>
      </c>
      <c r="G1217" s="61">
        <v>0.8992</v>
      </c>
      <c r="H1217" s="15">
        <v>0.92259999999999998</v>
      </c>
      <c r="I1217" s="16">
        <v>0.9052</v>
      </c>
      <c r="J1217" s="16">
        <v>0.88470000000000004</v>
      </c>
      <c r="K1217" s="16">
        <v>0.873</v>
      </c>
      <c r="L1217" s="16">
        <v>0.86170000000000002</v>
      </c>
      <c r="M1217">
        <v>0.83940000000000003</v>
      </c>
    </row>
    <row r="1218" spans="1:13" x14ac:dyDescent="0.25">
      <c r="A1218" s="15" t="s">
        <v>1914</v>
      </c>
      <c r="B1218" s="15" t="s">
        <v>1966</v>
      </c>
      <c r="C1218" s="15" t="s">
        <v>130</v>
      </c>
      <c r="D1218" s="61">
        <v>1.0618000000000001</v>
      </c>
      <c r="E1218" s="15" t="s">
        <v>131</v>
      </c>
      <c r="F1218" s="15" t="s">
        <v>132</v>
      </c>
      <c r="G1218" s="61">
        <v>0.9728</v>
      </c>
      <c r="H1218" s="15">
        <v>0.95689999999999997</v>
      </c>
      <c r="I1218" s="16">
        <v>0.92520000000000002</v>
      </c>
      <c r="J1218" s="16">
        <v>0.91720000000000002</v>
      </c>
      <c r="K1218" s="16">
        <v>0.87890000000000001</v>
      </c>
      <c r="L1218" s="16">
        <v>0.86330000000000007</v>
      </c>
      <c r="M1218">
        <v>0.85060000000000002</v>
      </c>
    </row>
    <row r="1219" spans="1:13" x14ac:dyDescent="0.25">
      <c r="A1219" s="15" t="s">
        <v>1915</v>
      </c>
      <c r="B1219" s="15" t="s">
        <v>1980</v>
      </c>
      <c r="C1219" s="15" t="s">
        <v>161</v>
      </c>
      <c r="D1219" s="61">
        <v>0.88460000000000005</v>
      </c>
      <c r="E1219" s="15" t="s">
        <v>159</v>
      </c>
      <c r="F1219" s="15" t="s">
        <v>160</v>
      </c>
      <c r="G1219" s="61">
        <v>0.88350000000000006</v>
      </c>
      <c r="H1219" s="15">
        <v>0.85440000000000005</v>
      </c>
      <c r="I1219" s="16">
        <v>0.88780000000000003</v>
      </c>
      <c r="J1219" s="16">
        <v>0.92870000000000008</v>
      </c>
      <c r="K1219" s="16">
        <v>0.91850000000000009</v>
      </c>
      <c r="L1219" s="16">
        <v>0.86740000000000006</v>
      </c>
      <c r="M1219">
        <v>0.90159999999999996</v>
      </c>
    </row>
    <row r="1220" spans="1:13" x14ac:dyDescent="0.25">
      <c r="A1220" s="15" t="s">
        <v>1916</v>
      </c>
      <c r="B1220" s="15" t="s">
        <v>2312</v>
      </c>
      <c r="C1220" s="15" t="s">
        <v>2412</v>
      </c>
      <c r="D1220" s="61">
        <v>0.87390000000000001</v>
      </c>
      <c r="E1220" s="15" t="s">
        <v>154</v>
      </c>
      <c r="F1220" s="15" t="s">
        <v>128</v>
      </c>
      <c r="G1220" s="61">
        <v>0.92180000000000006</v>
      </c>
      <c r="H1220" s="15">
        <v>0.90480000000000005</v>
      </c>
      <c r="I1220" s="16">
        <v>0.92200000000000004</v>
      </c>
      <c r="J1220" s="16">
        <v>0.92470000000000008</v>
      </c>
      <c r="K1220" s="16">
        <v>0.93300000000000005</v>
      </c>
      <c r="L1220" s="16">
        <v>0.92800000000000005</v>
      </c>
      <c r="M1220">
        <v>0.94910000000000005</v>
      </c>
    </row>
    <row r="1221" spans="1:13" x14ac:dyDescent="0.25">
      <c r="A1221" s="15" t="s">
        <v>1917</v>
      </c>
      <c r="B1221" s="15" t="s">
        <v>2120</v>
      </c>
      <c r="C1221" s="15" t="s">
        <v>2367</v>
      </c>
      <c r="D1221" s="61">
        <v>1.0206999999999999</v>
      </c>
      <c r="E1221" s="15" t="s">
        <v>124</v>
      </c>
      <c r="F1221" s="15" t="s">
        <v>125</v>
      </c>
      <c r="G1221" s="61">
        <v>1.0419</v>
      </c>
      <c r="H1221" s="15">
        <v>1.0437000000000001</v>
      </c>
      <c r="I1221" s="16">
        <v>1.0371999999999999</v>
      </c>
      <c r="J1221" s="16">
        <v>1.0442</v>
      </c>
      <c r="K1221" s="16">
        <v>1.0405</v>
      </c>
      <c r="L1221" s="16">
        <v>1.0511000000000001</v>
      </c>
      <c r="M1221">
        <v>1.0552999999999999</v>
      </c>
    </row>
    <row r="1222" spans="1:13" x14ac:dyDescent="0.25">
      <c r="A1222" s="15" t="s">
        <v>1918</v>
      </c>
      <c r="B1222" s="15" t="s">
        <v>2074</v>
      </c>
      <c r="C1222" s="15" t="s">
        <v>2360</v>
      </c>
      <c r="D1222" s="61">
        <v>0.89529999999999998</v>
      </c>
      <c r="E1222" s="15" t="s">
        <v>121</v>
      </c>
      <c r="F1222" s="15" t="s">
        <v>122</v>
      </c>
      <c r="G1222" s="61">
        <v>0.87120000000000009</v>
      </c>
      <c r="H1222" s="15">
        <v>0.89910000000000001</v>
      </c>
      <c r="I1222" s="16">
        <v>0.89080000000000004</v>
      </c>
      <c r="J1222" s="16">
        <v>0.87960000000000005</v>
      </c>
      <c r="K1222" s="16" t="s">
        <v>635</v>
      </c>
      <c r="L1222" s="16" t="s">
        <v>635</v>
      </c>
      <c r="M1222" t="s">
        <v>635</v>
      </c>
    </row>
    <row r="1223" spans="1:13" x14ac:dyDescent="0.25">
      <c r="A1223" s="15" t="s">
        <v>1919</v>
      </c>
      <c r="B1223" s="15" t="s">
        <v>2077</v>
      </c>
      <c r="C1223" s="15" t="s">
        <v>263</v>
      </c>
      <c r="D1223" s="61">
        <v>0.93589999999999995</v>
      </c>
      <c r="E1223" s="15" t="s">
        <v>145</v>
      </c>
      <c r="F1223" s="15" t="s">
        <v>146</v>
      </c>
      <c r="G1223" s="61">
        <v>0.87820000000000009</v>
      </c>
      <c r="H1223" s="15">
        <v>0.86499999999999999</v>
      </c>
      <c r="I1223" s="16">
        <v>0.87209999999999999</v>
      </c>
      <c r="J1223" s="16">
        <v>0.88340000000000007</v>
      </c>
      <c r="K1223" s="16">
        <v>0.8841</v>
      </c>
      <c r="L1223" s="16">
        <v>0.88919999999999999</v>
      </c>
      <c r="M1223">
        <v>0.89600000000000002</v>
      </c>
    </row>
    <row r="1224" spans="1:13" x14ac:dyDescent="0.25">
      <c r="A1224" s="15" t="s">
        <v>1920</v>
      </c>
      <c r="B1224" s="15" t="s">
        <v>2001</v>
      </c>
      <c r="C1224" s="15" t="s">
        <v>2351</v>
      </c>
      <c r="D1224" s="61">
        <v>0.98799999999999999</v>
      </c>
      <c r="E1224" s="15" t="s">
        <v>159</v>
      </c>
      <c r="F1224" s="15" t="s">
        <v>160</v>
      </c>
      <c r="G1224" s="61">
        <v>0.93330000000000002</v>
      </c>
      <c r="H1224" s="15">
        <v>0.95079999999999998</v>
      </c>
      <c r="I1224" s="16">
        <v>0.95179999999999998</v>
      </c>
      <c r="J1224" s="16">
        <v>0.9476</v>
      </c>
      <c r="K1224" s="16">
        <v>0.93959999999999999</v>
      </c>
      <c r="L1224" s="16">
        <v>0.95530000000000004</v>
      </c>
      <c r="M1224">
        <v>0.98819999999999997</v>
      </c>
    </row>
    <row r="1225" spans="1:13" x14ac:dyDescent="0.25">
      <c r="A1225" s="15" t="s">
        <v>1921</v>
      </c>
      <c r="B1225" s="15" t="s">
        <v>2077</v>
      </c>
      <c r="C1225" s="15" t="s">
        <v>263</v>
      </c>
      <c r="D1225" s="61">
        <v>0.93589999999999995</v>
      </c>
      <c r="E1225" s="15" t="s">
        <v>145</v>
      </c>
      <c r="F1225" s="15" t="s">
        <v>146</v>
      </c>
      <c r="G1225" s="61">
        <v>0.87820000000000009</v>
      </c>
      <c r="H1225" s="15">
        <v>0.86499999999999999</v>
      </c>
      <c r="I1225" s="16">
        <v>0.87209999999999999</v>
      </c>
      <c r="J1225" s="16">
        <v>0.88340000000000007</v>
      </c>
      <c r="K1225" s="16">
        <v>0.8841</v>
      </c>
      <c r="L1225" s="16">
        <v>0.88919999999999999</v>
      </c>
      <c r="M1225">
        <v>0.89600000000000002</v>
      </c>
    </row>
    <row r="1226" spans="1:13" x14ac:dyDescent="0.25">
      <c r="A1226" s="15" t="s">
        <v>1922</v>
      </c>
      <c r="B1226" s="15" t="s">
        <v>1987</v>
      </c>
      <c r="C1226" s="15" t="s">
        <v>169</v>
      </c>
      <c r="D1226" s="61">
        <v>0.85319999999999996</v>
      </c>
      <c r="E1226" s="15" t="s">
        <v>159</v>
      </c>
      <c r="F1226" s="15" t="s">
        <v>160</v>
      </c>
      <c r="G1226" s="61">
        <v>0.8649</v>
      </c>
      <c r="H1226" s="15">
        <v>0.85709999999999997</v>
      </c>
      <c r="I1226" s="16">
        <v>0.84609999999999996</v>
      </c>
      <c r="J1226" s="16">
        <v>0.84960000000000002</v>
      </c>
      <c r="K1226" s="16">
        <v>0.84320000000000006</v>
      </c>
      <c r="L1226" s="16">
        <v>0.86180000000000001</v>
      </c>
      <c r="M1226">
        <v>0.85240000000000005</v>
      </c>
    </row>
    <row r="1227" spans="1:13" x14ac:dyDescent="0.25">
      <c r="A1227" s="15" t="s">
        <v>1923</v>
      </c>
      <c r="B1227" s="15" t="s">
        <v>2171</v>
      </c>
      <c r="C1227" s="15" t="s">
        <v>351</v>
      </c>
      <c r="D1227" s="61">
        <v>0.88439999999999996</v>
      </c>
      <c r="E1227" s="15" t="s">
        <v>121</v>
      </c>
      <c r="F1227" s="15" t="s">
        <v>122</v>
      </c>
      <c r="G1227" s="61">
        <v>0.87380000000000002</v>
      </c>
      <c r="H1227" s="15">
        <v>0.89429999999999998</v>
      </c>
      <c r="I1227" s="16">
        <v>0.89790000000000003</v>
      </c>
      <c r="J1227" s="16">
        <v>0.89710000000000001</v>
      </c>
      <c r="K1227" s="16">
        <v>0.89410000000000001</v>
      </c>
      <c r="L1227" s="16">
        <v>0.88860000000000006</v>
      </c>
      <c r="M1227">
        <v>0.89910000000000001</v>
      </c>
    </row>
    <row r="1228" spans="1:13" x14ac:dyDescent="0.25">
      <c r="A1228" s="15" t="s">
        <v>1924</v>
      </c>
      <c r="B1228" s="15" t="s">
        <v>2031</v>
      </c>
      <c r="C1228" s="15" t="s">
        <v>220</v>
      </c>
      <c r="D1228" s="61">
        <v>0.94579999999999997</v>
      </c>
      <c r="E1228" s="15" t="s">
        <v>124</v>
      </c>
      <c r="F1228" s="15" t="s">
        <v>125</v>
      </c>
      <c r="G1228" s="61">
        <v>0.93390000000000006</v>
      </c>
      <c r="H1228" s="15">
        <v>0.9617</v>
      </c>
      <c r="I1228" s="16">
        <v>0.99009999999999998</v>
      </c>
      <c r="J1228" s="16">
        <v>0.96930000000000005</v>
      </c>
      <c r="K1228" s="16">
        <v>0.9749000000000001</v>
      </c>
      <c r="L1228" s="16">
        <v>0.98620000000000008</v>
      </c>
      <c r="M1228">
        <v>0.99980000000000002</v>
      </c>
    </row>
    <row r="1229" spans="1:13" x14ac:dyDescent="0.25">
      <c r="A1229" s="15" t="s">
        <v>1925</v>
      </c>
      <c r="B1229" s="15" t="s">
        <v>2333</v>
      </c>
      <c r="C1229" s="15" t="s">
        <v>475</v>
      </c>
      <c r="D1229" s="61">
        <v>0.91600000000000004</v>
      </c>
      <c r="E1229" s="15" t="s">
        <v>156</v>
      </c>
      <c r="F1229" s="15" t="s">
        <v>157</v>
      </c>
      <c r="G1229" s="61">
        <v>0.90510000000000002</v>
      </c>
      <c r="H1229" s="15">
        <v>0.92930000000000001</v>
      </c>
      <c r="I1229" s="16">
        <v>0.94730000000000003</v>
      </c>
      <c r="J1229" s="16">
        <v>0.91850000000000009</v>
      </c>
      <c r="K1229" s="16">
        <v>0.91290000000000004</v>
      </c>
      <c r="L1229" s="16">
        <v>0.93570000000000009</v>
      </c>
      <c r="M1229">
        <v>0.94220000000000004</v>
      </c>
    </row>
    <row r="1230" spans="1:13" x14ac:dyDescent="0.25">
      <c r="A1230" s="15" t="s">
        <v>1926</v>
      </c>
      <c r="B1230" s="15" t="s">
        <v>2334</v>
      </c>
      <c r="C1230" s="15" t="s">
        <v>476</v>
      </c>
      <c r="D1230" s="61">
        <v>0.75360000000000005</v>
      </c>
      <c r="E1230" s="15" t="s">
        <v>127</v>
      </c>
      <c r="F1230" s="15" t="s">
        <v>122</v>
      </c>
      <c r="G1230" s="61">
        <v>0.75970000000000004</v>
      </c>
      <c r="H1230" s="15">
        <v>0.80369999999999997</v>
      </c>
      <c r="I1230" s="16">
        <v>0.78739999999999999</v>
      </c>
      <c r="J1230" s="16">
        <v>0.77710000000000001</v>
      </c>
      <c r="K1230" s="16">
        <v>0.7248</v>
      </c>
      <c r="L1230" s="16">
        <v>0.72840000000000005</v>
      </c>
      <c r="M1230">
        <v>0.69579999999999997</v>
      </c>
    </row>
    <row r="1231" spans="1:13" x14ac:dyDescent="0.25">
      <c r="A1231" s="14" t="s">
        <v>1927</v>
      </c>
      <c r="B1231" s="15" t="s">
        <v>2220</v>
      </c>
      <c r="C1231" s="15" t="s">
        <v>652</v>
      </c>
      <c r="D1231" s="61">
        <v>0.95579999999999998</v>
      </c>
      <c r="E1231" s="15" t="s">
        <v>159</v>
      </c>
      <c r="F1231" s="15" t="s">
        <v>160</v>
      </c>
      <c r="G1231" s="61">
        <v>0.96900000000000008</v>
      </c>
      <c r="H1231" s="15">
        <v>0.9728</v>
      </c>
      <c r="I1231" s="16">
        <v>0.9738</v>
      </c>
      <c r="J1231" s="16">
        <v>0.96970000000000001</v>
      </c>
      <c r="K1231" s="16">
        <v>0.97920000000000007</v>
      </c>
      <c r="L1231" s="16">
        <v>0.97030000000000005</v>
      </c>
      <c r="M1231">
        <v>0.95899999999999996</v>
      </c>
    </row>
    <row r="1232" spans="1:13" x14ac:dyDescent="0.25">
      <c r="A1232" s="15" t="s">
        <v>1928</v>
      </c>
      <c r="B1232" s="15" t="s">
        <v>2172</v>
      </c>
      <c r="C1232" s="15" t="s">
        <v>352</v>
      </c>
      <c r="D1232" s="61">
        <v>0.85140000000000005</v>
      </c>
      <c r="E1232" s="15" t="s">
        <v>137</v>
      </c>
      <c r="F1232" s="15" t="s">
        <v>138</v>
      </c>
      <c r="G1232" s="61">
        <v>0.84940000000000004</v>
      </c>
      <c r="H1232" s="15">
        <v>0.85370000000000001</v>
      </c>
      <c r="I1232" s="16">
        <v>0.84460000000000002</v>
      </c>
      <c r="J1232" s="16">
        <v>0.90129999999999999</v>
      </c>
      <c r="K1232" s="16">
        <v>0.90950000000000009</v>
      </c>
      <c r="L1232" s="16">
        <v>0.87720000000000009</v>
      </c>
      <c r="M1232">
        <v>0.89980000000000004</v>
      </c>
    </row>
    <row r="1233" spans="1:13" x14ac:dyDescent="0.25">
      <c r="A1233" s="15" t="s">
        <v>1929</v>
      </c>
      <c r="B1233" s="15" t="s">
        <v>2334</v>
      </c>
      <c r="C1233" s="15" t="s">
        <v>476</v>
      </c>
      <c r="D1233" s="61">
        <v>0.75360000000000005</v>
      </c>
      <c r="E1233" s="15" t="s">
        <v>127</v>
      </c>
      <c r="F1233" s="15" t="s">
        <v>122</v>
      </c>
      <c r="G1233" s="61">
        <v>0.75970000000000004</v>
      </c>
      <c r="H1233" s="15">
        <v>0.80369999999999997</v>
      </c>
      <c r="I1233" s="16">
        <v>0.78739999999999999</v>
      </c>
      <c r="J1233" s="16">
        <v>0.77710000000000001</v>
      </c>
      <c r="K1233" s="16">
        <v>0.7248</v>
      </c>
      <c r="L1233" s="16">
        <v>0.72840000000000005</v>
      </c>
      <c r="M1233">
        <v>0.69579999999999997</v>
      </c>
    </row>
    <row r="1234" spans="1:13" x14ac:dyDescent="0.25">
      <c r="A1234" s="15" t="s">
        <v>1930</v>
      </c>
      <c r="B1234" s="15" t="s">
        <v>2132</v>
      </c>
      <c r="C1234" s="15" t="s">
        <v>319</v>
      </c>
      <c r="D1234" s="61">
        <v>0.88009999999999999</v>
      </c>
      <c r="E1234" s="15" t="s">
        <v>196</v>
      </c>
      <c r="F1234" s="15" t="s">
        <v>197</v>
      </c>
      <c r="G1234" s="61">
        <v>0.87360000000000004</v>
      </c>
      <c r="H1234" s="15">
        <v>0.83740000000000003</v>
      </c>
      <c r="I1234" s="16">
        <v>0.83989999999999998</v>
      </c>
      <c r="J1234" s="16">
        <v>0.84400000000000008</v>
      </c>
      <c r="K1234" s="16">
        <v>0.84820000000000007</v>
      </c>
      <c r="L1234" s="16">
        <v>0.8508</v>
      </c>
      <c r="M1234">
        <v>0.84470000000000001</v>
      </c>
    </row>
    <row r="1235" spans="1:13" x14ac:dyDescent="0.25">
      <c r="A1235" s="15" t="s">
        <v>1931</v>
      </c>
      <c r="B1235" s="15" t="s">
        <v>2261</v>
      </c>
      <c r="C1235" s="15" t="s">
        <v>420</v>
      </c>
      <c r="D1235" s="61">
        <v>0.81969999999999998</v>
      </c>
      <c r="E1235" s="15" t="s">
        <v>124</v>
      </c>
      <c r="F1235" s="15" t="s">
        <v>125</v>
      </c>
      <c r="G1235" s="61">
        <v>0.82710000000000006</v>
      </c>
      <c r="H1235" s="15">
        <v>0.85160000000000002</v>
      </c>
      <c r="I1235" s="16">
        <v>0.84570000000000001</v>
      </c>
      <c r="J1235" s="16">
        <v>0.86440000000000006</v>
      </c>
      <c r="K1235" s="16" t="s">
        <v>635</v>
      </c>
      <c r="L1235" s="16" t="s">
        <v>635</v>
      </c>
      <c r="M1235" t="s">
        <v>635</v>
      </c>
    </row>
    <row r="1236" spans="1:13" x14ac:dyDescent="0.25">
      <c r="A1236" s="15" t="s">
        <v>1932</v>
      </c>
      <c r="B1236" s="15" t="s">
        <v>2040</v>
      </c>
      <c r="C1236" s="15" t="s">
        <v>227</v>
      </c>
      <c r="D1236" s="61">
        <v>0.98529999999999995</v>
      </c>
      <c r="E1236" s="15" t="s">
        <v>134</v>
      </c>
      <c r="F1236" s="15" t="s">
        <v>135</v>
      </c>
      <c r="G1236" s="61">
        <v>0.8841</v>
      </c>
      <c r="H1236" s="15">
        <v>0.88739999999999997</v>
      </c>
      <c r="I1236" s="16">
        <v>0.87549999999999994</v>
      </c>
      <c r="J1236" s="16">
        <v>0.88490000000000002</v>
      </c>
      <c r="K1236" s="16">
        <v>0.90450000000000008</v>
      </c>
      <c r="L1236" s="16">
        <v>0.90300000000000002</v>
      </c>
      <c r="M1236">
        <v>0.89029999999999998</v>
      </c>
    </row>
    <row r="1237" spans="1:13" x14ac:dyDescent="0.25">
      <c r="A1237" s="15" t="s">
        <v>1933</v>
      </c>
      <c r="B1237" s="15" t="s">
        <v>2335</v>
      </c>
      <c r="C1237" s="15" t="s">
        <v>2417</v>
      </c>
      <c r="D1237" s="61">
        <v>1.0963000000000001</v>
      </c>
      <c r="E1237" s="15" t="s">
        <v>183</v>
      </c>
      <c r="F1237" s="15" t="s">
        <v>184</v>
      </c>
      <c r="G1237" s="61">
        <v>1.0734000000000001</v>
      </c>
      <c r="H1237" s="15">
        <v>1.0743</v>
      </c>
      <c r="I1237" s="16">
        <v>1.0905</v>
      </c>
      <c r="J1237" s="16">
        <v>1.1233</v>
      </c>
      <c r="K1237" s="16">
        <v>1.1577</v>
      </c>
      <c r="L1237" s="16">
        <v>1.1686000000000001</v>
      </c>
      <c r="M1237">
        <v>1.1762999999999999</v>
      </c>
    </row>
    <row r="1238" spans="1:13" x14ac:dyDescent="0.25">
      <c r="A1238" s="15" t="s">
        <v>1934</v>
      </c>
      <c r="B1238" s="15" t="s">
        <v>2144</v>
      </c>
      <c r="C1238" s="15" t="s">
        <v>177</v>
      </c>
      <c r="D1238" s="61">
        <v>1.0004</v>
      </c>
      <c r="E1238" s="15" t="s">
        <v>178</v>
      </c>
      <c r="F1238" s="15" t="s">
        <v>179</v>
      </c>
      <c r="G1238" s="61">
        <v>0.92880000000000007</v>
      </c>
      <c r="H1238" s="15">
        <v>0.86270000000000002</v>
      </c>
      <c r="I1238" s="16">
        <v>0.85450000000000004</v>
      </c>
      <c r="J1238" s="16">
        <v>0.8206</v>
      </c>
      <c r="K1238" s="16">
        <v>0.80700000000000005</v>
      </c>
      <c r="L1238" s="16">
        <v>0.86150000000000004</v>
      </c>
      <c r="M1238">
        <v>0.88629999999999998</v>
      </c>
    </row>
    <row r="1239" spans="1:13" x14ac:dyDescent="0.25">
      <c r="A1239" s="15" t="s">
        <v>1935</v>
      </c>
      <c r="B1239" s="15" t="s">
        <v>1977</v>
      </c>
      <c r="C1239" s="15" t="s">
        <v>155</v>
      </c>
      <c r="D1239" s="61">
        <v>1.0563</v>
      </c>
      <c r="E1239" s="15" t="s">
        <v>199</v>
      </c>
      <c r="F1239" s="15" t="s">
        <v>157</v>
      </c>
      <c r="G1239" s="61">
        <v>1.0647</v>
      </c>
      <c r="H1239" s="15">
        <v>1.0754999999999999</v>
      </c>
      <c r="I1239" s="16">
        <v>1.0959000000000001</v>
      </c>
      <c r="J1239" s="16">
        <v>1.1091</v>
      </c>
      <c r="K1239" s="16">
        <v>1.1356000000000002</v>
      </c>
      <c r="L1239" s="16">
        <v>1.1206</v>
      </c>
      <c r="M1239">
        <v>1.1294999999999999</v>
      </c>
    </row>
    <row r="1240" spans="1:13" x14ac:dyDescent="0.25">
      <c r="A1240" s="15" t="s">
        <v>1936</v>
      </c>
      <c r="B1240" s="15" t="s">
        <v>2002</v>
      </c>
      <c r="C1240" s="15" t="s">
        <v>188</v>
      </c>
      <c r="D1240" s="61">
        <v>0.92510000000000003</v>
      </c>
      <c r="E1240" s="15" t="s">
        <v>148</v>
      </c>
      <c r="F1240" s="15" t="s">
        <v>149</v>
      </c>
      <c r="G1240" s="61">
        <v>0.91390000000000005</v>
      </c>
      <c r="H1240" s="15">
        <v>0.91879999999999995</v>
      </c>
      <c r="I1240" s="16">
        <v>0.92369999999999997</v>
      </c>
      <c r="J1240" s="16">
        <v>0.91250000000000009</v>
      </c>
      <c r="K1240" s="16">
        <v>0.93510000000000004</v>
      </c>
      <c r="L1240" s="16">
        <v>0.92800000000000005</v>
      </c>
      <c r="M1240">
        <v>0.92589999999999995</v>
      </c>
    </row>
    <row r="1241" spans="1:13" x14ac:dyDescent="0.25">
      <c r="A1241" s="14" t="s">
        <v>1937</v>
      </c>
      <c r="B1241" s="15" t="s">
        <v>2232</v>
      </c>
      <c r="C1241" s="15" t="s">
        <v>649</v>
      </c>
      <c r="D1241" s="61">
        <v>0.9244</v>
      </c>
      <c r="E1241" s="15" t="s">
        <v>104</v>
      </c>
      <c r="F1241" s="15" t="s">
        <v>105</v>
      </c>
      <c r="G1241" s="61">
        <v>0.83010000000000006</v>
      </c>
      <c r="H1241" s="15">
        <v>0.84009999999999996</v>
      </c>
      <c r="I1241" s="16">
        <v>0.85229999999999995</v>
      </c>
      <c r="J1241" s="16">
        <v>0.85310000000000008</v>
      </c>
      <c r="K1241" s="16">
        <v>0.8387</v>
      </c>
      <c r="L1241" s="16">
        <v>0.85350000000000004</v>
      </c>
      <c r="M1241">
        <v>0.83679999999999999</v>
      </c>
    </row>
    <row r="1242" spans="1:13" x14ac:dyDescent="0.25">
      <c r="A1242" s="15" t="s">
        <v>1938</v>
      </c>
      <c r="B1242" s="15" t="s">
        <v>1956</v>
      </c>
      <c r="C1242" s="15" t="s">
        <v>650</v>
      </c>
      <c r="D1242" s="61">
        <v>0.35759999999999997</v>
      </c>
      <c r="E1242" s="15" t="s">
        <v>106</v>
      </c>
      <c r="F1242" s="15" t="s">
        <v>107</v>
      </c>
      <c r="G1242" s="61">
        <v>0.37190000000000001</v>
      </c>
      <c r="H1242" s="15">
        <v>0.3911</v>
      </c>
      <c r="I1242" s="16">
        <v>0.39489999999999997</v>
      </c>
      <c r="J1242" s="16">
        <v>0.4047</v>
      </c>
      <c r="K1242" s="16">
        <v>0.41860000000000003</v>
      </c>
      <c r="L1242" s="16">
        <v>0.4168</v>
      </c>
      <c r="M1242">
        <v>0.42670000000000002</v>
      </c>
    </row>
    <row r="1243" spans="1:13" x14ac:dyDescent="0.25">
      <c r="A1243" s="15" t="s">
        <v>1939</v>
      </c>
      <c r="B1243" s="15" t="s">
        <v>2135</v>
      </c>
      <c r="C1243" s="15" t="s">
        <v>322</v>
      </c>
      <c r="D1243" s="61">
        <v>0.95709999999999995</v>
      </c>
      <c r="E1243" s="15" t="s">
        <v>115</v>
      </c>
      <c r="F1243" s="15" t="s">
        <v>116</v>
      </c>
      <c r="G1243" s="61">
        <v>0.95710000000000006</v>
      </c>
      <c r="H1243" s="15">
        <v>0.92989999999999995</v>
      </c>
      <c r="I1243" s="16">
        <v>0.91900000000000004</v>
      </c>
      <c r="J1243" s="16">
        <v>0.92490000000000006</v>
      </c>
      <c r="K1243" s="16">
        <v>0.91239999999999999</v>
      </c>
      <c r="L1243" s="16">
        <v>0.90010000000000001</v>
      </c>
      <c r="M1243">
        <v>0.87390000000000001</v>
      </c>
    </row>
    <row r="1244" spans="1:13" x14ac:dyDescent="0.25">
      <c r="A1244" s="15" t="s">
        <v>1940</v>
      </c>
      <c r="B1244" s="15" t="s">
        <v>2336</v>
      </c>
      <c r="C1244" s="15" t="s">
        <v>477</v>
      </c>
      <c r="D1244" s="61">
        <v>0.91149999999999998</v>
      </c>
      <c r="E1244" s="15" t="s">
        <v>167</v>
      </c>
      <c r="F1244" s="15" t="s">
        <v>168</v>
      </c>
      <c r="G1244" s="61">
        <v>0.92200000000000004</v>
      </c>
      <c r="H1244" s="15">
        <v>0.96340000000000003</v>
      </c>
      <c r="I1244" s="16">
        <v>0.91920000000000002</v>
      </c>
      <c r="J1244" s="16">
        <v>0.8962</v>
      </c>
      <c r="K1244" s="16">
        <v>0.995</v>
      </c>
      <c r="L1244" s="16">
        <v>1.0130000000000001</v>
      </c>
      <c r="M1244">
        <v>0.99619999999999997</v>
      </c>
    </row>
    <row r="1245" spans="1:13" x14ac:dyDescent="0.25">
      <c r="A1245" s="15" t="s">
        <v>1941</v>
      </c>
      <c r="B1245" s="15" t="s">
        <v>2106</v>
      </c>
      <c r="C1245" s="15" t="s">
        <v>294</v>
      </c>
      <c r="D1245" s="61">
        <v>1.1875</v>
      </c>
      <c r="E1245" s="15" t="s">
        <v>204</v>
      </c>
      <c r="F1245" s="15" t="s">
        <v>205</v>
      </c>
      <c r="G1245" s="61">
        <v>1.2475000000000001</v>
      </c>
      <c r="H1245" s="15">
        <v>1.2302</v>
      </c>
      <c r="I1245" s="16">
        <v>1.2332000000000001</v>
      </c>
      <c r="J1245" s="16">
        <v>1.2202</v>
      </c>
      <c r="K1245" s="16">
        <v>1.1921000000000002</v>
      </c>
      <c r="L1245" s="16">
        <v>1.2139</v>
      </c>
      <c r="M1245">
        <v>1.2064999999999999</v>
      </c>
    </row>
    <row r="1246" spans="1:13" x14ac:dyDescent="0.25">
      <c r="A1246" s="15" t="s">
        <v>1942</v>
      </c>
      <c r="B1246" s="15" t="s">
        <v>2188</v>
      </c>
      <c r="C1246" s="15" t="s">
        <v>363</v>
      </c>
      <c r="D1246" s="61">
        <v>0.33489999999999998</v>
      </c>
      <c r="E1246" s="15" t="s">
        <v>106</v>
      </c>
      <c r="F1246" s="15" t="s">
        <v>107</v>
      </c>
      <c r="G1246" s="61">
        <v>0.35400000000000004</v>
      </c>
      <c r="H1246" s="15">
        <v>0.36349999999999999</v>
      </c>
      <c r="I1246" s="16">
        <v>0.37919999999999998</v>
      </c>
      <c r="J1246" s="16">
        <v>0.38880000000000003</v>
      </c>
      <c r="K1246" s="16" t="s">
        <v>635</v>
      </c>
      <c r="L1246" s="16" t="s">
        <v>635</v>
      </c>
      <c r="M1246" t="s">
        <v>635</v>
      </c>
    </row>
    <row r="1247" spans="1:13" x14ac:dyDescent="0.25">
      <c r="A1247" s="15" t="s">
        <v>1943</v>
      </c>
      <c r="B1247" s="15" t="s">
        <v>2337</v>
      </c>
      <c r="C1247" s="15" t="s">
        <v>637</v>
      </c>
      <c r="D1247" s="61">
        <v>1.0154000000000001</v>
      </c>
      <c r="E1247" s="15" t="s">
        <v>300</v>
      </c>
      <c r="F1247" s="15" t="s">
        <v>301</v>
      </c>
      <c r="G1247" s="61">
        <v>0.9788</v>
      </c>
      <c r="H1247" s="15">
        <v>0.98470000000000002</v>
      </c>
      <c r="I1247" s="16">
        <v>1.0027999999999999</v>
      </c>
      <c r="J1247" s="16">
        <v>0.99930000000000008</v>
      </c>
      <c r="K1247" s="16">
        <v>0.98660000000000003</v>
      </c>
      <c r="L1247" s="16">
        <v>1.0573000000000001</v>
      </c>
      <c r="M1247">
        <v>1.0388999999999999</v>
      </c>
    </row>
    <row r="1248" spans="1:13" x14ac:dyDescent="0.25">
      <c r="A1248" s="15" t="s">
        <v>1944</v>
      </c>
      <c r="B1248" s="15" t="s">
        <v>2121</v>
      </c>
      <c r="C1248" s="15" t="s">
        <v>308</v>
      </c>
      <c r="D1248" s="61">
        <v>0.82989999999999997</v>
      </c>
      <c r="E1248" s="15" t="s">
        <v>309</v>
      </c>
      <c r="F1248" s="15" t="s">
        <v>202</v>
      </c>
      <c r="G1248" s="61">
        <v>0.8095</v>
      </c>
      <c r="H1248" s="15">
        <v>0.84289999999999998</v>
      </c>
      <c r="I1248" s="16">
        <v>0.83509999999999995</v>
      </c>
      <c r="J1248" s="16">
        <v>0.82769999999999999</v>
      </c>
      <c r="K1248" s="16">
        <v>0.81220000000000003</v>
      </c>
      <c r="L1248" s="16">
        <v>0.82590000000000008</v>
      </c>
      <c r="M1248">
        <v>0.81479999999999997</v>
      </c>
    </row>
    <row r="1249" spans="1:13" x14ac:dyDescent="0.25">
      <c r="A1249" s="15" t="s">
        <v>1945</v>
      </c>
      <c r="B1249" s="15" t="s">
        <v>2079</v>
      </c>
      <c r="C1249" s="15" t="s">
        <v>264</v>
      </c>
      <c r="D1249" s="61">
        <v>0.92679999999999996</v>
      </c>
      <c r="E1249" s="15" t="s">
        <v>265</v>
      </c>
      <c r="F1249" s="15" t="s">
        <v>266</v>
      </c>
      <c r="G1249" s="61">
        <v>0.8992</v>
      </c>
      <c r="H1249" s="15">
        <v>0.88429999999999997</v>
      </c>
      <c r="I1249" s="16">
        <v>0.9536</v>
      </c>
      <c r="J1249" s="16">
        <v>0.92870000000000008</v>
      </c>
      <c r="K1249" s="16">
        <v>0.9224</v>
      </c>
      <c r="L1249" s="16">
        <v>0.89960000000000007</v>
      </c>
      <c r="M1249">
        <v>0.88</v>
      </c>
    </row>
    <row r="1250" spans="1:13" x14ac:dyDescent="0.25">
      <c r="A1250" s="15" t="s">
        <v>1946</v>
      </c>
      <c r="B1250" s="15" t="s">
        <v>2127</v>
      </c>
      <c r="C1250" s="15" t="s">
        <v>314</v>
      </c>
      <c r="D1250" s="61">
        <v>0.95350000000000001</v>
      </c>
      <c r="E1250" s="15" t="s">
        <v>151</v>
      </c>
      <c r="F1250" s="15" t="s">
        <v>152</v>
      </c>
      <c r="G1250" s="61">
        <v>0.98370000000000002</v>
      </c>
      <c r="H1250" s="15">
        <v>0.99250000000000005</v>
      </c>
      <c r="I1250" s="16">
        <v>0.98470000000000002</v>
      </c>
      <c r="J1250" s="16">
        <v>1.0391000000000001</v>
      </c>
      <c r="K1250" s="16">
        <v>1.0217000000000001</v>
      </c>
      <c r="L1250" s="16">
        <v>1.0199</v>
      </c>
      <c r="M1250">
        <v>1.0078</v>
      </c>
    </row>
    <row r="1251" spans="1:13" x14ac:dyDescent="0.25">
      <c r="A1251" s="15" t="s">
        <v>1947</v>
      </c>
      <c r="B1251" s="15" t="s">
        <v>2338</v>
      </c>
      <c r="C1251" s="15" t="s">
        <v>478</v>
      </c>
      <c r="D1251" s="61">
        <v>0.94969999999999999</v>
      </c>
      <c r="E1251" s="15" t="s">
        <v>104</v>
      </c>
      <c r="F1251" s="15" t="s">
        <v>105</v>
      </c>
      <c r="G1251" s="61">
        <v>0.98110000000000008</v>
      </c>
      <c r="H1251" s="15">
        <v>0.95940000000000003</v>
      </c>
      <c r="I1251" s="16">
        <v>0.94969999999999999</v>
      </c>
      <c r="J1251" s="16">
        <v>0.94390000000000007</v>
      </c>
      <c r="K1251" s="16">
        <v>0.92620000000000002</v>
      </c>
      <c r="L1251" s="16">
        <v>0.95950000000000002</v>
      </c>
      <c r="M1251">
        <v>0.98499999999999999</v>
      </c>
    </row>
    <row r="1252" spans="1:13" x14ac:dyDescent="0.25">
      <c r="A1252" s="15" t="s">
        <v>1948</v>
      </c>
      <c r="B1252" s="15" t="s">
        <v>1978</v>
      </c>
      <c r="C1252" s="15" t="s">
        <v>250</v>
      </c>
      <c r="D1252" s="61">
        <v>0.93679999999999997</v>
      </c>
      <c r="E1252" s="15" t="s">
        <v>109</v>
      </c>
      <c r="F1252" s="15" t="s">
        <v>110</v>
      </c>
      <c r="G1252" s="61">
        <v>0.94640000000000002</v>
      </c>
      <c r="H1252" s="15">
        <v>0.95020000000000004</v>
      </c>
      <c r="I1252" s="16">
        <v>0.94930000000000003</v>
      </c>
      <c r="J1252" s="16">
        <v>0.93370000000000009</v>
      </c>
      <c r="K1252" s="16" t="s">
        <v>635</v>
      </c>
      <c r="L1252" s="16" t="s">
        <v>635</v>
      </c>
      <c r="M1252" t="s">
        <v>635</v>
      </c>
    </row>
    <row r="1253" spans="1:13" x14ac:dyDescent="0.25">
      <c r="A1253" s="15" t="s">
        <v>1949</v>
      </c>
      <c r="B1253" s="15" t="s">
        <v>2074</v>
      </c>
      <c r="C1253" s="15" t="s">
        <v>2360</v>
      </c>
      <c r="D1253" s="61">
        <v>0.89529999999999998</v>
      </c>
      <c r="E1253" s="15" t="s">
        <v>121</v>
      </c>
      <c r="F1253" s="15" t="s">
        <v>122</v>
      </c>
      <c r="G1253" s="61">
        <v>0.87120000000000009</v>
      </c>
      <c r="H1253" s="15">
        <v>0.89910000000000001</v>
      </c>
      <c r="I1253" s="16">
        <v>0.89080000000000004</v>
      </c>
      <c r="J1253" s="16">
        <v>0.87960000000000005</v>
      </c>
      <c r="K1253" s="16" t="s">
        <v>635</v>
      </c>
      <c r="L1253" s="16" t="s">
        <v>635</v>
      </c>
      <c r="M1253" t="s">
        <v>635</v>
      </c>
    </row>
    <row r="1254" spans="1:13" x14ac:dyDescent="0.25">
      <c r="A1254" s="15" t="s">
        <v>1950</v>
      </c>
      <c r="B1254" s="15" t="s">
        <v>2339</v>
      </c>
      <c r="C1254" s="15" t="s">
        <v>479</v>
      </c>
      <c r="D1254" s="61">
        <v>0.97150000000000003</v>
      </c>
      <c r="E1254" s="15" t="s">
        <v>300</v>
      </c>
      <c r="F1254" s="15" t="s">
        <v>301</v>
      </c>
      <c r="G1254" s="61">
        <v>0.99030000000000007</v>
      </c>
      <c r="H1254" s="15">
        <v>1.0274000000000001</v>
      </c>
      <c r="I1254" s="16">
        <v>0.9647</v>
      </c>
      <c r="J1254" s="16">
        <v>1.0018</v>
      </c>
      <c r="K1254" s="16">
        <v>0.95379999999999998</v>
      </c>
      <c r="L1254" s="16">
        <v>0.99850000000000005</v>
      </c>
      <c r="M1254">
        <v>1.0119</v>
      </c>
    </row>
    <row r="1255" spans="1:13" x14ac:dyDescent="0.25">
      <c r="D1255" s="61"/>
    </row>
    <row r="1256" spans="1:13" x14ac:dyDescent="0.25">
      <c r="D1256" s="61"/>
    </row>
    <row r="1257" spans="1:13" x14ac:dyDescent="0.25">
      <c r="D1257" s="61">
        <f>SUM(D2:D1254)</f>
        <v>1125.0812000000005</v>
      </c>
    </row>
  </sheetData>
  <autoFilter ref="A1:M1254" xr:uid="{00000000-0001-0000-0700-000000000000}"/>
  <sortState xmlns:xlrd2="http://schemas.microsoft.com/office/spreadsheetml/2017/richdata2" ref="A40:K1254">
    <sortCondition ref="A40:A12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Summary</vt:lpstr>
      <vt:lpstr>Nursing</vt:lpstr>
      <vt:lpstr>PT &amp; OT</vt:lpstr>
      <vt:lpstr>SLP</vt:lpstr>
      <vt:lpstr>NTA</vt:lpstr>
      <vt:lpstr>Non-Case Mix</vt:lpstr>
      <vt:lpstr>Federal Register Tables</vt:lpstr>
      <vt:lpstr>Wage Index</vt:lpstr>
      <vt:lpstr>Summary!Print_Area</vt:lpstr>
      <vt:lpstr>Summary!Print_Titles</vt:lpstr>
    </vt:vector>
  </TitlesOfParts>
  <Company>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McFadden</dc:creator>
  <cp:lastModifiedBy>Joe McFadden</cp:lastModifiedBy>
  <cp:lastPrinted>2019-10-16T20:41:15Z</cp:lastPrinted>
  <dcterms:created xsi:type="dcterms:W3CDTF">2019-08-15T16:48:08Z</dcterms:created>
  <dcterms:modified xsi:type="dcterms:W3CDTF">2024-08-16T22:58:25Z</dcterms:modified>
</cp:coreProperties>
</file>